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arketing\Projects\07 Order Forms Checklists &amp; Price Comparisions\"/>
    </mc:Choice>
  </mc:AlternateContent>
  <xr:revisionPtr revIDLastSave="0" documentId="13_ncr:1_{96045B97-3BFA-4AE6-A485-9847E2ED6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IB IT Barrier Site Order Form" sheetId="1" r:id="rId1"/>
    <sheet name="Sht Calc Ratios" sheetId="4" state="hidden" r:id="rId2"/>
    <sheet name="Sheet2" sheetId="2" state="hidden" r:id="rId3"/>
  </sheets>
  <definedNames>
    <definedName name="DELIVERY_TYPE">'GIB IT Barrier Site Order Form'!$I$8</definedName>
    <definedName name="_xlnm.Print_Area" localSheetId="0">'GIB IT Barrier Site Order Form'!$A$1:$M$53</definedName>
    <definedName name="Select_from_drop_down_list">'GIB IT Barrier Site Order Form'!$I$8</definedName>
    <definedName name="Standard_drop_down">'GIB IT Barrier Site Order Form'!$I$8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B39" i="4"/>
  <c r="F36" i="1"/>
  <c r="F35" i="1"/>
  <c r="F34" i="1"/>
  <c r="F29" i="1"/>
  <c r="F28" i="1"/>
  <c r="F27" i="1"/>
  <c r="F26" i="1"/>
  <c r="F25" i="1"/>
  <c r="F24" i="1"/>
  <c r="F23" i="1"/>
  <c r="B37" i="4"/>
  <c r="B36" i="4"/>
  <c r="B34" i="4"/>
  <c r="B33" i="4"/>
  <c r="B32" i="4"/>
  <c r="B31" i="4"/>
  <c r="B30" i="4"/>
  <c r="L18" i="1"/>
  <c r="L30" i="1"/>
  <c r="L25" i="1" l="1"/>
  <c r="L23" i="1"/>
  <c r="L20" i="1"/>
  <c r="E42" i="1" l="1"/>
  <c r="E43" i="1"/>
  <c r="E44" i="1"/>
  <c r="E41" i="1"/>
</calcChain>
</file>

<file path=xl/sharedStrings.xml><?xml version="1.0" encoding="utf-8"?>
<sst xmlns="http://schemas.openxmlformats.org/spreadsheetml/2006/main" count="173" uniqueCount="123">
  <si>
    <t xml:space="preserve"> </t>
  </si>
  <si>
    <t>M2</t>
  </si>
  <si>
    <t>SITE ADDRESS:</t>
  </si>
  <si>
    <t>DELIVERY  INSTRUCTIONS:</t>
  </si>
  <si>
    <t>ADDITIONAL SITE INFO:</t>
  </si>
  <si>
    <t>Truck Type</t>
  </si>
  <si>
    <t>Rounds</t>
  </si>
  <si>
    <t>Not Required</t>
  </si>
  <si>
    <t>Required</t>
  </si>
  <si>
    <t>Delivery Type</t>
  </si>
  <si>
    <t>Pick Up From Merchant</t>
  </si>
  <si>
    <t>Merchant to Deliver to Site</t>
  </si>
  <si>
    <t xml:space="preserve">Use GIB® Deliver to Site Service </t>
  </si>
  <si>
    <t>Pick Up Ex Works GIB® Warehouse</t>
  </si>
  <si>
    <t xml:space="preserve">Sheet Length Options </t>
  </si>
  <si>
    <t>GIB® SKU</t>
  </si>
  <si>
    <t>ORDER DATE:</t>
  </si>
  <si>
    <t>3000 x 600</t>
  </si>
  <si>
    <t>SKU</t>
  </si>
  <si>
    <t>SUPPLIER</t>
  </si>
  <si>
    <t>Forman Building Systems</t>
  </si>
  <si>
    <t>Tasman Insulation</t>
  </si>
  <si>
    <t xml:space="preserve">Pink Batts R2.2 (90mm) glass wool insulation </t>
  </si>
  <si>
    <t>7.00am - 10.00am</t>
  </si>
  <si>
    <t>Any  Available Round</t>
  </si>
  <si>
    <t>10.30am - 1.30pm</t>
  </si>
  <si>
    <t>2pm - 5pm</t>
  </si>
  <si>
    <t>Description</t>
  </si>
  <si>
    <t>Item#</t>
  </si>
  <si>
    <t xml:space="preserve">UOM </t>
  </si>
  <si>
    <t>Reqd per Sheet</t>
  </si>
  <si>
    <t>25mm GIB Barrierline 0.6x3.0m</t>
  </si>
  <si>
    <t xml:space="preserve">SH </t>
  </si>
  <si>
    <t>GIB H-Stud3.0m for Barrierline</t>
  </si>
  <si>
    <t xml:space="preserve">LN </t>
  </si>
  <si>
    <t>GIB WallClip Barrierline 40x90</t>
  </si>
  <si>
    <t xml:space="preserve">EA </t>
  </si>
  <si>
    <t>GIB WallStrapBarrierline110x30</t>
  </si>
  <si>
    <t>140 PerimeterChannel 3.0m 28mm</t>
  </si>
  <si>
    <t>Pallet Cover for Barrierline</t>
  </si>
  <si>
    <t>NonRefundBarrierlinePallet3.0m</t>
  </si>
  <si>
    <t>Data provided as rules of thumb by Edwin 14.05.20</t>
  </si>
  <si>
    <t xml:space="preserve">SUGGESTED QTY </t>
  </si>
  <si>
    <t>GIB® 15758</t>
  </si>
  <si>
    <t xml:space="preserve">Updated </t>
  </si>
  <si>
    <t>Sheet Calulation Ratios</t>
  </si>
  <si>
    <t>Screw Ratios</t>
  </si>
  <si>
    <t>GIB® Grabber® laminator screw 38x10g</t>
  </si>
  <si>
    <t>EA</t>
  </si>
  <si>
    <t>GIB® Grabber® high thread screw 25mm x 6g</t>
  </si>
  <si>
    <t>Data provided as rules of thumb from Cath and Hamish 29.05.20</t>
  </si>
  <si>
    <t>Metal and Pallet Ratios</t>
  </si>
  <si>
    <t>Wafer drill point screw 16x10g</t>
  </si>
  <si>
    <t>Wafer drill point screw 30x10g</t>
  </si>
  <si>
    <t>n/a</t>
  </si>
  <si>
    <t xml:space="preserve"> 375ml Cartridge</t>
  </si>
  <si>
    <t>Exterior Acoustic/ Fire SoundSeal Ratios</t>
  </si>
  <si>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 600ml Sausage</t>
    </r>
  </si>
  <si>
    <t xml:space="preserve">Exterior Fire/ Acoustic Sealant 375ml Cartridge </t>
  </si>
  <si>
    <t>PALLET WRAPPING AND WEATHER PROTECTION</t>
  </si>
  <si>
    <t>PRODUCT</t>
  </si>
  <si>
    <t>GIB Weatherline®</t>
  </si>
  <si>
    <t>GIB Fyreline®</t>
  </si>
  <si>
    <t>GIB® Rondo® 140 Perimeter Channel 3000 x 28mm</t>
  </si>
  <si>
    <t>Any Supplier</t>
  </si>
  <si>
    <t>GIB® H-Stud: 3000mm</t>
  </si>
  <si>
    <t>LENGTH (mm)</t>
  </si>
  <si>
    <t>GIB® Wall Clip: 90 x 50mm</t>
  </si>
  <si>
    <t>GIB® Wall Strap: 110 x 30mm</t>
  </si>
  <si>
    <t>THICKNESS (mm)</t>
  </si>
  <si>
    <t>GIB Barrierline®</t>
  </si>
  <si>
    <t xml:space="preserve">PRODUCT </t>
  </si>
  <si>
    <t xml:space="preserve"> QTY (each)</t>
  </si>
  <si>
    <t>QTY (Sht)</t>
  </si>
  <si>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Chipboard Screws 40mm x 10g</t>
    </r>
  </si>
  <si>
    <t>GIB® Laminator 38mm x 10g (200 loose)</t>
  </si>
  <si>
    <t xml:space="preserve">60 MINUTE CEILING SPACE WALL LAMINATE LAYER </t>
  </si>
  <si>
    <t xml:space="preserve">GIB BARRIERLINE® SHEETS </t>
  </si>
  <si>
    <t xml:space="preserve">or: 30 MINUTE CEILING SPACE WALL LAMINATE LAYER </t>
  </si>
  <si>
    <t xml:space="preserve">  METAL COMPONENTS </t>
  </si>
  <si>
    <t xml:space="preserve">  OTHER COMPONENTS </t>
  </si>
  <si>
    <t>12.04.23</t>
  </si>
  <si>
    <t>M2 Ratios</t>
  </si>
  <si>
    <t>QTY (Each)</t>
  </si>
  <si>
    <t>Drill point wafer head screws 30mm x 10g</t>
  </si>
  <si>
    <t>Drill point wafer head screws 16mm x 10g</t>
  </si>
  <si>
    <t xml:space="preserve">Use: Joining of metal components. </t>
  </si>
  <si>
    <t>Use: Fixing GIB® Wall Clip to GIB® H-Stud.</t>
  </si>
  <si>
    <t xml:space="preserve">Use: Fixing layer in roof space to GIB Barrierline®. </t>
  </si>
  <si>
    <t>Use: Fixing metal components to timber.</t>
  </si>
  <si>
    <t>Wood screws 25mm x 6g</t>
  </si>
  <si>
    <t>Use: Sheet options for use as ceiling space wall laminate layer where a 60 minute fire resistance rating is required.</t>
  </si>
  <si>
    <t xml:space="preserve">Use: Place bead of exterior sealant on one side of the 140 perimeter channel and floor slab.  </t>
  </si>
  <si>
    <t>Use: Installed between the studs and nogs in wall frames</t>
  </si>
  <si>
    <t xml:space="preserve">Roxul® MPB 50mm (multi purpose blanket)  </t>
  </si>
  <si>
    <t>By default GIB Intertenancy Barrier System pallets are wrapped with a premium recyclable wrap to protect the product from weather prior to installation. An additional charge for this applies.</t>
  </si>
  <si>
    <t xml:space="preserve">Alternatively reusable pallet covers can be ordered (GIB® Sku 15651). 1 Pallet Cover is required for every 26 sheets of GIB Barrierline ordered or part order thereof.  </t>
  </si>
  <si>
    <t>For more information on pallet shrink wrapping or reusable pallet covers contact GIB® Customer Services 0800 475 475.</t>
  </si>
  <si>
    <t>DESIRED DELIVERY DATE:</t>
  </si>
  <si>
    <t>Deliver to Merchant Store</t>
  </si>
  <si>
    <t>GIB: Hiab drop and go to site</t>
  </si>
  <si>
    <t>GIB® INTERTENANCY BARRIER SYSTEMS ORDER FORM</t>
  </si>
  <si>
    <t>PLEASE SEND THIS COMPLETED ORDER TO YOUR PREFERRED MERCHANT FOR ORDER PROCESSING</t>
  </si>
  <si>
    <t>MERCHANT NAME:</t>
  </si>
  <si>
    <t>CUSTOMER GENERAL ORDER INFO</t>
  </si>
  <si>
    <t>CUSTOMER NAME:</t>
  </si>
  <si>
    <t>CUSTOMER ORDER NUMBER:</t>
  </si>
  <si>
    <t>SITE CONTACT NAME:</t>
  </si>
  <si>
    <t>(PLEASE COMPLETE THE BELOW SECTION ONLY IF ORDERING GIB® DELIVERED TO SITE SERVICES)</t>
  </si>
  <si>
    <t>GIB® SERVICE TYPE:</t>
  </si>
  <si>
    <t>GIB®: Specialised crane services</t>
  </si>
  <si>
    <t>SITE CONTACT MOBILE:</t>
  </si>
  <si>
    <t>DESIRED DELIVERY TYPE:</t>
  </si>
  <si>
    <t>Please Note: GIB® Deliver to Site Services only available in Auckland, Tauranga, Hamilton, Wellington, Christchurch</t>
  </si>
  <si>
    <t xml:space="preserve">DTS ROUND: </t>
  </si>
  <si>
    <t>SITE INSPECTION DESIRED:</t>
  </si>
  <si>
    <t>Yes</t>
  </si>
  <si>
    <t>No</t>
  </si>
  <si>
    <t>Use: Sheet product options as ceiling space wall laminate layer where a 30 minute fire resistance rating is required.</t>
  </si>
  <si>
    <r>
      <t>Use: Mineral wool or ceramic fibre cavity insulation to seal top of GIB® Barrierline wall. Min density 40kg/m</t>
    </r>
    <r>
      <rPr>
        <i/>
        <vertAlign val="superscript"/>
        <sz val="10"/>
        <rFont val="Calibri"/>
        <family val="2"/>
        <scheme val="minor"/>
      </rPr>
      <t>3</t>
    </r>
  </si>
  <si>
    <t>GIB Barrierline® sheets used as the central barrier in GIB® Intertenancy Barrier systems.</t>
  </si>
  <si>
    <r>
      <t xml:space="preserve">USING THIS FORM: 1). </t>
    </r>
    <r>
      <rPr>
        <sz val="12"/>
        <rFont val="Calibri"/>
        <family val="2"/>
        <scheme val="minor"/>
      </rPr>
      <t xml:space="preserve">This order form is specifically for ordering GIB Barrierline Intertenancy Wall Systems componentry. For general GIB plasterboard ordering use the 'GIB Plasterboard Order Form' available from www.gib.co.nz/gib-plasterboard-order-forms. </t>
    </r>
    <r>
      <rPr>
        <b/>
        <sz val="12"/>
        <rFont val="Calibri"/>
        <family val="2"/>
        <scheme val="minor"/>
      </rPr>
      <t xml:space="preserve">2). </t>
    </r>
    <r>
      <rPr>
        <sz val="12"/>
        <rFont val="Calibri"/>
        <family val="2"/>
        <scheme val="minor"/>
      </rPr>
      <t xml:space="preserve">Delivered to Site Services  are available Auckland, Hamilton, Tauranga, Wellington and Christchurch. </t>
    </r>
    <r>
      <rPr>
        <b/>
        <sz val="12"/>
        <rFont val="Calibri"/>
        <family val="2"/>
        <scheme val="minor"/>
      </rPr>
      <t>3).</t>
    </r>
    <r>
      <rPr>
        <sz val="12"/>
        <rFont val="Calibri"/>
        <family val="2"/>
        <scheme val="minor"/>
      </rPr>
      <t xml:space="preserve"> All orders must be sent to your preferred merchant for processing and are subject to Winstone Wallboards order confirmation. </t>
    </r>
    <r>
      <rPr>
        <b/>
        <sz val="12"/>
        <rFont val="Calibri"/>
        <family val="2"/>
        <scheme val="minor"/>
      </rPr>
      <t>4).</t>
    </r>
    <r>
      <rPr>
        <sz val="12"/>
        <rFont val="Calibri"/>
        <family val="2"/>
        <scheme val="minor"/>
      </rPr>
      <t xml:space="preserve"> Grey shaded boxes in the below document indicate information which the customer can enter information. 5</t>
    </r>
    <r>
      <rPr>
        <b/>
        <sz val="12"/>
        <rFont val="Calibri"/>
        <family val="2"/>
        <scheme val="minor"/>
      </rPr>
      <t xml:space="preserve">). </t>
    </r>
    <r>
      <rPr>
        <sz val="12"/>
        <rFont val="Calibri"/>
        <family val="2"/>
        <scheme val="minor"/>
      </rPr>
      <t xml:space="preserve">For further assistance call the GIB Helpline 0800 100 422 or visit www.gib.co.nz.  </t>
    </r>
  </si>
  <si>
    <r>
      <t xml:space="preserve"> FASTENERS </t>
    </r>
    <r>
      <rPr>
        <b/>
        <i/>
        <sz val="12"/>
        <color rgb="FFFFFFFF"/>
        <rFont val="Calibri"/>
        <family val="2"/>
        <scheme val="minor"/>
      </rPr>
      <t>(suggested quantity below refers to the total number of screws 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</si>
</sst>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00000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49" fontId="0" fillId="0" borderId="0" xfId="0" applyNumberFormat="1" applyFont="1" applyFill="1" applyBorder="1" applyAlignment="1" applyProtection="1"/>
    <xf numFmtId="0" fontId="3" fillId="0" borderId="0" xfId="0" applyFont="1"/>
    <xf numFmtId="49" fontId="0" fillId="2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4" fillId="0" borderId="0" xfId="0" applyFont="1" applyProtection="1"/>
    <xf numFmtId="0" fontId="0" fillId="0" borderId="0" xfId="0" applyBorder="1" applyAlignment="1" applyProtection="1">
      <alignment wrapText="1"/>
    </xf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1" fontId="7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Protection="1"/>
    <xf numFmtId="1" fontId="4" fillId="2" borderId="0" xfId="0" applyNumberFormat="1" applyFont="1" applyFill="1" applyProtection="1"/>
    <xf numFmtId="0" fontId="6" fillId="2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" fontId="6" fillId="2" borderId="0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/>
    </xf>
    <xf numFmtId="0" fontId="16" fillId="0" borderId="0" xfId="0" applyFont="1"/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" fontId="1" fillId="2" borderId="32" xfId="0" applyNumberFormat="1" applyFont="1" applyFill="1" applyBorder="1" applyAlignment="1" applyProtection="1">
      <alignment vertical="center"/>
    </xf>
    <xf numFmtId="1" fontId="1" fillId="2" borderId="31" xfId="0" applyNumberFormat="1" applyFont="1" applyFill="1" applyBorder="1" applyAlignment="1" applyProtection="1">
      <alignment vertical="center"/>
    </xf>
    <xf numFmtId="1" fontId="6" fillId="2" borderId="6" xfId="0" applyNumberFormat="1" applyFont="1" applyFill="1" applyBorder="1" applyAlignment="1" applyProtection="1">
      <alignment horizontal="center" vertical="center"/>
    </xf>
    <xf numFmtId="2" fontId="6" fillId="2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2" fontId="6" fillId="2" borderId="3" xfId="0" applyNumberFormat="1" applyFont="1" applyFill="1" applyBorder="1" applyAlignment="1" applyProtection="1">
      <alignment horizontal="center" vertical="center"/>
    </xf>
    <xf numFmtId="1" fontId="6" fillId="2" borderId="2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1" fontId="6" fillId="2" borderId="19" xfId="0" applyNumberFormat="1" applyFont="1" applyFill="1" applyBorder="1" applyAlignment="1" applyProtection="1">
      <alignment horizontal="left" vertical="top" wrapText="1"/>
    </xf>
    <xf numFmtId="1" fontId="5" fillId="4" borderId="5" xfId="0" applyNumberFormat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49" fontId="4" fillId="4" borderId="7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center" vertical="top" wrapText="1"/>
      <protection locked="0"/>
    </xf>
    <xf numFmtId="0" fontId="0" fillId="4" borderId="7" xfId="0" applyFill="1" applyBorder="1" applyAlignment="1" applyProtection="1">
      <alignment vertical="top" wrapText="1"/>
      <protection locked="0"/>
    </xf>
    <xf numFmtId="1" fontId="5" fillId="4" borderId="5" xfId="0" applyNumberFormat="1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49" fontId="4" fillId="4" borderId="37" xfId="0" applyNumberFormat="1" applyFont="1" applyFill="1" applyBorder="1" applyAlignment="1" applyProtection="1">
      <alignment horizontal="center"/>
      <protection locked="0"/>
    </xf>
    <xf numFmtId="49" fontId="0" fillId="4" borderId="43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left" vertical="center"/>
    </xf>
    <xf numFmtId="1" fontId="5" fillId="4" borderId="19" xfId="0" applyNumberFormat="1" applyFont="1" applyFill="1" applyBorder="1" applyAlignment="1" applyProtection="1">
      <alignment horizontal="center" vertical="center"/>
    </xf>
    <xf numFmtId="1" fontId="5" fillId="4" borderId="3" xfId="0" applyNumberFormat="1" applyFont="1" applyFill="1" applyBorder="1" applyAlignment="1" applyProtection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</xf>
    <xf numFmtId="49" fontId="4" fillId="4" borderId="6" xfId="0" applyNumberFormat="1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</xf>
    <xf numFmtId="1" fontId="6" fillId="2" borderId="20" xfId="0" applyNumberFormat="1" applyFont="1" applyFill="1" applyBorder="1" applyAlignment="1" applyProtection="1">
      <alignment horizontal="center" vertical="center"/>
    </xf>
    <xf numFmtId="49" fontId="4" fillId="4" borderId="36" xfId="0" applyNumberFormat="1" applyFont="1" applyFill="1" applyBorder="1" applyAlignment="1" applyProtection="1">
      <alignment horizontal="center"/>
      <protection locked="0"/>
    </xf>
    <xf numFmtId="49" fontId="4" fillId="4" borderId="0" xfId="0" applyNumberFormat="1" applyFont="1" applyFill="1" applyBorder="1" applyAlignment="1" applyProtection="1">
      <alignment horizontal="center"/>
      <protection locked="0"/>
    </xf>
    <xf numFmtId="49" fontId="4" fillId="4" borderId="39" xfId="0" applyNumberFormat="1" applyFont="1" applyFill="1" applyBorder="1" applyAlignment="1" applyProtection="1">
      <alignment horizontal="center"/>
      <protection locked="0"/>
    </xf>
    <xf numFmtId="1" fontId="6" fillId="2" borderId="18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/>
      <protection locked="0"/>
    </xf>
    <xf numFmtId="1" fontId="18" fillId="2" borderId="1" xfId="0" applyNumberFormat="1" applyFont="1" applyFill="1" applyBorder="1" applyAlignment="1" applyProtection="1">
      <alignment vertical="center"/>
    </xf>
    <xf numFmtId="1" fontId="18" fillId="2" borderId="19" xfId="0" applyNumberFormat="1" applyFont="1" applyFill="1" applyBorder="1" applyAlignment="1" applyProtection="1">
      <alignment vertical="center"/>
    </xf>
    <xf numFmtId="1" fontId="15" fillId="2" borderId="18" xfId="0" applyNumberFormat="1" applyFont="1" applyFill="1" applyBorder="1" applyAlignment="1" applyProtection="1">
      <alignment horizontal="left" vertical="center"/>
    </xf>
    <xf numFmtId="1" fontId="15" fillId="2" borderId="1" xfId="0" applyNumberFormat="1" applyFont="1" applyFill="1" applyBorder="1" applyAlignment="1" applyProtection="1">
      <alignment horizontal="left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1" fontId="6" fillId="2" borderId="7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1" fontId="6" fillId="2" borderId="19" xfId="0" applyNumberFormat="1" applyFont="1" applyFill="1" applyBorder="1" applyAlignment="1" applyProtection="1">
      <alignment horizontal="center" vertical="center"/>
    </xf>
    <xf numFmtId="1" fontId="6" fillId="2" borderId="26" xfId="0" applyNumberFormat="1" applyFont="1" applyFill="1" applyBorder="1" applyAlignment="1" applyProtection="1">
      <alignment horizontal="center" vertical="center"/>
    </xf>
    <xf numFmtId="1" fontId="6" fillId="2" borderId="18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left" vertical="center"/>
    </xf>
    <xf numFmtId="1" fontId="1" fillId="2" borderId="30" xfId="0" applyNumberFormat="1" applyFont="1" applyFill="1" applyBorder="1" applyAlignment="1" applyProtection="1">
      <alignment horizontal="left" vertical="center"/>
    </xf>
    <xf numFmtId="1" fontId="1" fillId="2" borderId="17" xfId="0" applyNumberFormat="1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1" fontId="5" fillId="2" borderId="4" xfId="0" applyNumberFormat="1" applyFont="1" applyFill="1" applyBorder="1" applyAlignment="1" applyProtection="1">
      <alignment horizontal="center" vertical="center"/>
    </xf>
    <xf numFmtId="1" fontId="6" fillId="2" borderId="17" xfId="0" applyNumberFormat="1" applyFont="1" applyFill="1" applyBorder="1" applyAlignment="1" applyProtection="1">
      <alignment horizontal="left" vertical="top" wrapText="1"/>
    </xf>
    <xf numFmtId="1" fontId="6" fillId="2" borderId="6" xfId="0" applyNumberFormat="1" applyFont="1" applyFill="1" applyBorder="1" applyAlignment="1" applyProtection="1">
      <alignment horizontal="left" vertical="top" wrapText="1"/>
    </xf>
    <xf numFmtId="1" fontId="6" fillId="2" borderId="7" xfId="0" applyNumberFormat="1" applyFont="1" applyFill="1" applyBorder="1" applyAlignment="1" applyProtection="1">
      <alignment horizontal="left" vertical="top" wrapText="1"/>
    </xf>
    <xf numFmtId="1" fontId="6" fillId="2" borderId="20" xfId="0" applyNumberFormat="1" applyFont="1" applyFill="1" applyBorder="1" applyAlignment="1" applyProtection="1">
      <alignment horizontal="left" vertical="top" wrapText="1"/>
    </xf>
    <xf numFmtId="1" fontId="6" fillId="2" borderId="0" xfId="0" applyNumberFormat="1" applyFont="1" applyFill="1" applyBorder="1" applyAlignment="1" applyProtection="1">
      <alignment horizontal="left" vertical="top" wrapText="1"/>
    </xf>
    <xf numFmtId="1" fontId="6" fillId="2" borderId="21" xfId="0" applyNumberFormat="1" applyFont="1" applyFill="1" applyBorder="1" applyAlignment="1" applyProtection="1">
      <alignment horizontal="left" vertical="top" wrapText="1"/>
    </xf>
    <xf numFmtId="1" fontId="6" fillId="2" borderId="7" xfId="0" applyNumberFormat="1" applyFont="1" applyFill="1" applyBorder="1" applyAlignment="1" applyProtection="1">
      <alignment horizontal="center" vertical="center"/>
    </xf>
    <xf numFmtId="1" fontId="6" fillId="2" borderId="30" xfId="0" applyNumberFormat="1" applyFont="1" applyFill="1" applyBorder="1" applyAlignment="1" applyProtection="1">
      <alignment horizontal="center" vertical="center"/>
    </xf>
    <xf numFmtId="1" fontId="6" fillId="2" borderId="17" xfId="0" applyNumberFormat="1" applyFont="1" applyFill="1" applyBorder="1" applyAlignment="1" applyProtection="1">
      <alignment horizontal="center" vertical="center"/>
    </xf>
    <xf numFmtId="1" fontId="6" fillId="2" borderId="21" xfId="0" applyNumberFormat="1" applyFont="1" applyFill="1" applyBorder="1" applyAlignment="1" applyProtection="1">
      <alignment horizontal="center" vertical="center"/>
    </xf>
    <xf numFmtId="1" fontId="6" fillId="2" borderId="27" xfId="0" applyNumberFormat="1" applyFont="1" applyFill="1" applyBorder="1" applyAlignment="1" applyProtection="1">
      <alignment horizontal="center" vertical="center"/>
    </xf>
    <xf numFmtId="1" fontId="6" fillId="2" borderId="20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left" vertical="top" wrapText="1"/>
    </xf>
    <xf numFmtId="1" fontId="1" fillId="2" borderId="6" xfId="0" applyNumberFormat="1" applyFont="1" applyFill="1" applyBorder="1" applyAlignment="1" applyProtection="1">
      <alignment horizontal="lef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21" xfId="0" applyNumberFormat="1" applyFont="1" applyFill="1" applyBorder="1" applyAlignment="1" applyProtection="1">
      <alignment horizontal="left" vertical="center"/>
    </xf>
    <xf numFmtId="1" fontId="1" fillId="2" borderId="27" xfId="0" applyNumberFormat="1" applyFont="1" applyFill="1" applyBorder="1" applyAlignment="1" applyProtection="1">
      <alignment horizontal="left" vertical="center"/>
    </xf>
    <xf numFmtId="1" fontId="1" fillId="2" borderId="20" xfId="0" applyNumberFormat="1" applyFont="1" applyFill="1" applyBorder="1" applyAlignment="1" applyProtection="1">
      <alignment horizontal="left" vertical="center"/>
    </xf>
    <xf numFmtId="1" fontId="18" fillId="2" borderId="18" xfId="0" applyNumberFormat="1" applyFont="1" applyFill="1" applyBorder="1" applyAlignment="1" applyProtection="1">
      <alignment horizontal="left" vertical="center"/>
    </xf>
    <xf numFmtId="1" fontId="18" fillId="2" borderId="1" xfId="0" applyNumberFormat="1" applyFont="1" applyFill="1" applyBorder="1" applyAlignment="1" applyProtection="1">
      <alignment horizontal="left" vertical="center"/>
    </xf>
    <xf numFmtId="1" fontId="18" fillId="2" borderId="19" xfId="0" applyNumberFormat="1" applyFont="1" applyFill="1" applyBorder="1" applyAlignment="1" applyProtection="1">
      <alignment horizontal="left" vertical="center"/>
    </xf>
    <xf numFmtId="1" fontId="0" fillId="2" borderId="6" xfId="0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/>
    <xf numFmtId="0" fontId="10" fillId="2" borderId="10" xfId="0" applyFont="1" applyFill="1" applyBorder="1" applyAlignment="1" applyProtection="1"/>
    <xf numFmtId="0" fontId="5" fillId="2" borderId="12" xfId="0" applyFont="1" applyFill="1" applyBorder="1" applyAlignment="1" applyProtection="1">
      <alignment horizontal="left" wrapText="1"/>
    </xf>
    <xf numFmtId="0" fontId="4" fillId="2" borderId="13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wrapText="1"/>
    </xf>
    <xf numFmtId="0" fontId="4" fillId="2" borderId="14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wrapText="1"/>
    </xf>
    <xf numFmtId="0" fontId="4" fillId="2" borderId="16" xfId="0" applyFont="1" applyFill="1" applyBorder="1" applyAlignment="1" applyProtection="1">
      <alignment wrapText="1"/>
    </xf>
    <xf numFmtId="0" fontId="4" fillId="2" borderId="12" xfId="0" applyFont="1" applyFill="1" applyBorder="1" applyAlignment="1" applyProtection="1">
      <alignment wrapText="1"/>
    </xf>
    <xf numFmtId="0" fontId="0" fillId="2" borderId="13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0" fontId="21" fillId="2" borderId="0" xfId="0" applyFont="1" applyFill="1" applyAlignment="1" applyProtection="1">
      <alignment horizontal="center"/>
    </xf>
    <xf numFmtId="1" fontId="19" fillId="2" borderId="1" xfId="0" applyNumberFormat="1" applyFont="1" applyFill="1" applyBorder="1" applyAlignment="1" applyProtection="1">
      <alignment horizontal="left" vertical="center"/>
    </xf>
    <xf numFmtId="1" fontId="19" fillId="2" borderId="19" xfId="0" applyNumberFormat="1" applyFont="1" applyFill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center" vertical="top" wrapText="1"/>
    </xf>
    <xf numFmtId="0" fontId="0" fillId="0" borderId="18" xfId="0" applyFont="1" applyBorder="1" applyAlignment="1" applyProtection="1">
      <alignment horizontal="center" vertical="top" wrapText="1"/>
    </xf>
    <xf numFmtId="1" fontId="18" fillId="2" borderId="1" xfId="0" applyNumberFormat="1" applyFont="1" applyFill="1" applyBorder="1" applyAlignment="1" applyProtection="1">
      <alignment horizontal="left" vertical="top" wrapText="1"/>
    </xf>
    <xf numFmtId="1" fontId="18" fillId="2" borderId="19" xfId="0" applyNumberFormat="1" applyFont="1" applyFill="1" applyBorder="1" applyAlignment="1" applyProtection="1">
      <alignment horizontal="left" vertical="top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</xf>
    <xf numFmtId="1" fontId="22" fillId="2" borderId="20" xfId="0" applyNumberFormat="1" applyFont="1" applyFill="1" applyBorder="1" applyAlignment="1" applyProtection="1">
      <alignment horizontal="right"/>
    </xf>
    <xf numFmtId="1" fontId="3" fillId="2" borderId="0" xfId="0" applyNumberFormat="1" applyFont="1" applyFill="1" applyBorder="1" applyAlignment="1" applyProtection="1">
      <alignment horizontal="right"/>
    </xf>
    <xf numFmtId="49" fontId="0" fillId="4" borderId="36" xfId="0" applyNumberFormat="1" applyFont="1" applyFill="1" applyBorder="1" applyAlignment="1" applyProtection="1">
      <alignment horizontal="left" vertical="top" wrapText="1"/>
      <protection locked="0"/>
    </xf>
    <xf numFmtId="0" fontId="0" fillId="4" borderId="36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right" vertical="top" wrapText="1"/>
    </xf>
    <xf numFmtId="1" fontId="3" fillId="2" borderId="6" xfId="0" applyNumberFormat="1" applyFont="1" applyFill="1" applyBorder="1" applyAlignment="1" applyProtection="1">
      <alignment horizontal="right"/>
    </xf>
    <xf numFmtId="0" fontId="23" fillId="3" borderId="17" xfId="0" applyFont="1" applyFill="1" applyBorder="1" applyAlignment="1" applyProtection="1">
      <alignment horizontal="center"/>
    </xf>
    <xf numFmtId="0" fontId="23" fillId="3" borderId="6" xfId="0" applyFont="1" applyFill="1" applyBorder="1" applyAlignment="1" applyProtection="1">
      <alignment horizontal="center"/>
    </xf>
    <xf numFmtId="0" fontId="23" fillId="3" borderId="7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right"/>
    </xf>
    <xf numFmtId="0" fontId="0" fillId="4" borderId="7" xfId="0" applyFont="1" applyFill="1" applyBorder="1" applyAlignment="1" applyProtection="1">
      <protection locked="0"/>
    </xf>
    <xf numFmtId="49" fontId="0" fillId="4" borderId="42" xfId="0" applyNumberFormat="1" applyFont="1" applyFill="1" applyBorder="1" applyAlignment="1" applyProtection="1">
      <alignment horizontal="center"/>
      <protection locked="0"/>
    </xf>
    <xf numFmtId="49" fontId="1" fillId="4" borderId="0" xfId="0" applyNumberFormat="1" applyFont="1" applyFill="1" applyBorder="1" applyAlignment="1" applyProtection="1">
      <alignment horizontal="center" vertical="top" wrapText="1"/>
      <protection locked="0"/>
    </xf>
    <xf numFmtId="49" fontId="1" fillId="4" borderId="21" xfId="0" applyNumberFormat="1" applyFont="1" applyFill="1" applyBorder="1" applyAlignment="1" applyProtection="1">
      <alignment horizontal="center" vertical="top" wrapText="1"/>
      <protection locked="0"/>
    </xf>
    <xf numFmtId="49" fontId="1" fillId="4" borderId="42" xfId="0" applyNumberFormat="1" applyFont="1" applyFill="1" applyBorder="1" applyAlignment="1" applyProtection="1">
      <alignment horizontal="center" vertical="top" wrapText="1"/>
      <protection locked="0"/>
    </xf>
    <xf numFmtId="49" fontId="1" fillId="4" borderId="41" xfId="0" applyNumberFormat="1" applyFont="1" applyFill="1" applyBorder="1" applyAlignment="1" applyProtection="1">
      <alignment horizontal="center" vertical="top" wrapText="1"/>
      <protection locked="0"/>
    </xf>
    <xf numFmtId="49" fontId="1" fillId="4" borderId="0" xfId="0" applyNumberFormat="1" applyFont="1" applyFill="1" applyBorder="1" applyAlignment="1" applyProtection="1">
      <alignment horizontal="center" wrapText="1"/>
      <protection locked="0"/>
    </xf>
    <xf numFmtId="49" fontId="1" fillId="4" borderId="21" xfId="0" applyNumberFormat="1" applyFont="1" applyFill="1" applyBorder="1" applyAlignment="1" applyProtection="1">
      <alignment horizontal="center" wrapText="1"/>
      <protection locked="0"/>
    </xf>
    <xf numFmtId="49" fontId="1" fillId="4" borderId="1" xfId="0" applyNumberFormat="1" applyFont="1" applyFill="1" applyBorder="1" applyAlignment="1" applyProtection="1">
      <alignment horizontal="center" wrapText="1"/>
      <protection locked="0"/>
    </xf>
    <xf numFmtId="49" fontId="1" fillId="4" borderId="19" xfId="0" applyNumberFormat="1" applyFont="1" applyFill="1" applyBorder="1" applyAlignment="1" applyProtection="1">
      <alignment horizontal="center" wrapText="1"/>
      <protection locked="0"/>
    </xf>
    <xf numFmtId="1" fontId="3" fillId="2" borderId="6" xfId="0" applyNumberFormat="1" applyFont="1" applyFill="1" applyBorder="1" applyAlignment="1" applyProtection="1">
      <alignment horizontal="right"/>
    </xf>
    <xf numFmtId="1" fontId="3" fillId="2" borderId="42" xfId="0" applyNumberFormat="1" applyFont="1" applyFill="1" applyBorder="1" applyAlignment="1" applyProtection="1">
      <alignment horizontal="right"/>
    </xf>
    <xf numFmtId="49" fontId="0" fillId="4" borderId="45" xfId="0" applyNumberFormat="1" applyFont="1" applyFill="1" applyBorder="1" applyAlignment="1" applyProtection="1">
      <alignment horizontal="left"/>
      <protection locked="0"/>
    </xf>
    <xf numFmtId="49" fontId="0" fillId="4" borderId="36" xfId="0" applyNumberFormat="1" applyFont="1" applyFill="1" applyBorder="1" applyAlignment="1" applyProtection="1">
      <alignment horizontal="left"/>
      <protection locked="0"/>
    </xf>
    <xf numFmtId="0" fontId="0" fillId="4" borderId="36" xfId="0" applyFont="1" applyFill="1" applyBorder="1" applyAlignment="1" applyProtection="1">
      <alignment horizontal="left"/>
      <protection locked="0"/>
    </xf>
    <xf numFmtId="1" fontId="0" fillId="4" borderId="36" xfId="0" applyNumberFormat="1" applyFont="1" applyFill="1" applyBorder="1" applyAlignment="1" applyProtection="1">
      <alignment horizontal="left"/>
    </xf>
    <xf numFmtId="49" fontId="0" fillId="4" borderId="39" xfId="0" applyNumberFormat="1" applyFont="1" applyFill="1" applyBorder="1" applyAlignment="1" applyProtection="1">
      <alignment horizontal="left"/>
      <protection locked="0"/>
    </xf>
    <xf numFmtId="49" fontId="0" fillId="4" borderId="42" xfId="0" applyNumberFormat="1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right"/>
    </xf>
    <xf numFmtId="0" fontId="24" fillId="0" borderId="44" xfId="0" applyFont="1" applyBorder="1" applyAlignment="1" applyProtection="1">
      <alignment horizontal="center"/>
    </xf>
    <xf numFmtId="0" fontId="24" fillId="0" borderId="36" xfId="0" applyFont="1" applyBorder="1" applyAlignment="1" applyProtection="1">
      <alignment horizontal="center"/>
    </xf>
    <xf numFmtId="0" fontId="24" fillId="0" borderId="37" xfId="0" applyFont="1" applyBorder="1" applyAlignment="1" applyProtection="1">
      <alignment horizontal="center"/>
    </xf>
    <xf numFmtId="49" fontId="0" fillId="4" borderId="38" xfId="0" applyNumberFormat="1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top"/>
    </xf>
    <xf numFmtId="0" fontId="0" fillId="0" borderId="20" xfId="0" applyFont="1" applyBorder="1" applyAlignment="1" applyProtection="1">
      <alignment horizontal="right" vertical="top"/>
    </xf>
    <xf numFmtId="49" fontId="2" fillId="2" borderId="20" xfId="0" applyNumberFormat="1" applyFont="1" applyFill="1" applyBorder="1" applyAlignment="1" applyProtection="1">
      <alignment horizontal="right" vertical="top" wrapText="1"/>
    </xf>
    <xf numFmtId="49" fontId="0" fillId="0" borderId="0" xfId="0" applyNumberFormat="1" applyFont="1" applyBorder="1" applyAlignment="1" applyProtection="1">
      <alignment horizontal="right" vertical="top" wrapText="1"/>
    </xf>
    <xf numFmtId="0" fontId="0" fillId="0" borderId="1" xfId="0" applyFont="1" applyBorder="1" applyAlignment="1" applyProtection="1">
      <alignment horizontal="right" vertical="top" wrapText="1"/>
    </xf>
    <xf numFmtId="1" fontId="19" fillId="2" borderId="18" xfId="0" applyNumberFormat="1" applyFont="1" applyFill="1" applyBorder="1" applyAlignment="1" applyProtection="1">
      <alignment horizontal="center" vertical="center"/>
    </xf>
    <xf numFmtId="1" fontId="19" fillId="2" borderId="1" xfId="0" applyNumberFormat="1" applyFont="1" applyFill="1" applyBorder="1" applyAlignment="1" applyProtection="1">
      <alignment horizontal="center" vertical="center"/>
    </xf>
    <xf numFmtId="1" fontId="19" fillId="2" borderId="19" xfId="0" applyNumberFormat="1" applyFont="1" applyFill="1" applyBorder="1" applyAlignment="1" applyProtection="1">
      <alignment horizontal="center" vertical="center"/>
    </xf>
    <xf numFmtId="1" fontId="19" fillId="2" borderId="1" xfId="0" applyNumberFormat="1" applyFont="1" applyFill="1" applyBorder="1" applyAlignment="1" applyProtection="1">
      <alignment vertical="center"/>
    </xf>
    <xf numFmtId="0" fontId="9" fillId="3" borderId="46" xfId="0" applyFont="1" applyFill="1" applyBorder="1" applyAlignment="1" applyProtection="1">
      <alignment horizontal="center"/>
    </xf>
    <xf numFmtId="0" fontId="12" fillId="3" borderId="47" xfId="0" applyFont="1" applyFill="1" applyBorder="1" applyAlignment="1" applyProtection="1">
      <alignment horizontal="center"/>
    </xf>
    <xf numFmtId="0" fontId="12" fillId="3" borderId="48" xfId="0" applyFont="1" applyFill="1" applyBorder="1" applyAlignment="1" applyProtection="1">
      <alignment horizontal="center"/>
    </xf>
    <xf numFmtId="0" fontId="2" fillId="2" borderId="49" xfId="0" applyFont="1" applyFill="1" applyBorder="1" applyAlignment="1" applyProtection="1">
      <alignment horizontal="right" vertical="center"/>
    </xf>
    <xf numFmtId="49" fontId="0" fillId="4" borderId="50" xfId="0" applyNumberFormat="1" applyFont="1" applyFill="1" applyBorder="1" applyAlignment="1" applyProtection="1">
      <alignment horizontal="left"/>
      <protection locked="0"/>
    </xf>
    <xf numFmtId="0" fontId="2" fillId="2" borderId="51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/>
    </xf>
    <xf numFmtId="1" fontId="0" fillId="4" borderId="52" xfId="0" applyNumberFormat="1" applyFont="1" applyFill="1" applyBorder="1" applyAlignment="1" applyProtection="1">
      <alignment horizontal="left"/>
    </xf>
    <xf numFmtId="49" fontId="0" fillId="4" borderId="52" xfId="0" applyNumberFormat="1" applyFont="1" applyFill="1" applyBorder="1" applyAlignment="1" applyProtection="1">
      <alignment horizontal="left"/>
      <protection locked="0"/>
    </xf>
    <xf numFmtId="1" fontId="3" fillId="2" borderId="51" xfId="0" applyNumberFormat="1" applyFont="1" applyFill="1" applyBorder="1" applyAlignment="1" applyProtection="1">
      <alignment horizontal="right" vertical="center"/>
    </xf>
    <xf numFmtId="49" fontId="0" fillId="4" borderId="53" xfId="0" applyNumberFormat="1" applyFont="1" applyFill="1" applyBorder="1" applyAlignment="1" applyProtection="1">
      <alignment horizontal="left"/>
      <protection locked="0"/>
    </xf>
    <xf numFmtId="0" fontId="2" fillId="2" borderId="51" xfId="0" applyFont="1" applyFill="1" applyBorder="1" applyAlignment="1" applyProtection="1">
      <alignment horizontal="right" vertical="top" wrapText="1"/>
    </xf>
    <xf numFmtId="0" fontId="0" fillId="4" borderId="52" xfId="0" applyFont="1" applyFill="1" applyBorder="1" applyAlignment="1" applyProtection="1">
      <alignment horizontal="left" vertical="top" wrapText="1"/>
      <protection locked="0"/>
    </xf>
    <xf numFmtId="0" fontId="0" fillId="0" borderId="51" xfId="0" applyFont="1" applyBorder="1" applyAlignment="1" applyProtection="1">
      <alignment horizontal="right" vertical="top" wrapText="1"/>
    </xf>
    <xf numFmtId="0" fontId="0" fillId="4" borderId="54" xfId="0" applyFont="1" applyFill="1" applyBorder="1" applyAlignment="1" applyProtection="1">
      <alignment horizontal="left" vertical="top" wrapText="1"/>
      <protection locked="0"/>
    </xf>
    <xf numFmtId="0" fontId="0" fillId="0" borderId="55" xfId="0" applyFont="1" applyBorder="1" applyAlignment="1" applyProtection="1">
      <alignment horizontal="right" vertical="top" wrapText="1"/>
    </xf>
    <xf numFmtId="0" fontId="0" fillId="4" borderId="56" xfId="0" applyFont="1" applyFill="1" applyBorder="1" applyAlignment="1" applyProtection="1">
      <alignment horizontal="left" vertical="top" wrapText="1"/>
      <protection locked="0"/>
    </xf>
    <xf numFmtId="0" fontId="0" fillId="4" borderId="57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3572"/>
      <color rgb="FFC66005"/>
      <color rgb="FF1EB53A"/>
      <color rgb="FFEFB22D"/>
      <color rgb="FF0033CC"/>
      <color rgb="FFFFCC66"/>
      <color rgb="FFFFCC00"/>
      <color rgb="FFFF9900"/>
      <color rgb="FF235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495300</xdr:colOff>
          <xdr:row>49</xdr:row>
          <xdr:rowOff>0</xdr:rowOff>
        </xdr:from>
        <xdr:to>
          <xdr:col>7</xdr:col>
          <xdr:colOff>419100</xdr:colOff>
          <xdr:row>52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NZ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New Page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12</xdr:col>
      <xdr:colOff>550332</xdr:colOff>
      <xdr:row>44</xdr:row>
      <xdr:rowOff>190499</xdr:rowOff>
    </xdr:from>
    <xdr:to>
      <xdr:col>12</xdr:col>
      <xdr:colOff>1110020</xdr:colOff>
      <xdr:row>48</xdr:row>
      <xdr:rowOff>76883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49" y="9461499"/>
          <a:ext cx="559688" cy="669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R54"/>
  <sheetViews>
    <sheetView showZeros="0" tabSelected="1" zoomScale="90" zoomScaleNormal="90" zoomScalePageLayoutView="30" workbookViewId="0">
      <selection sqref="A1:L1"/>
    </sheetView>
  </sheetViews>
  <sheetFormatPr defaultColWidth="9.140625" defaultRowHeight="15.75" x14ac:dyDescent="0.25"/>
  <cols>
    <col min="1" max="1" width="25.85546875" style="6" customWidth="1"/>
    <col min="2" max="2" width="16.85546875" style="6" customWidth="1"/>
    <col min="3" max="3" width="19" style="6" customWidth="1"/>
    <col min="4" max="4" width="22.140625" style="7" customWidth="1"/>
    <col min="5" max="5" width="19.28515625" style="7" customWidth="1"/>
    <col min="6" max="6" width="21.7109375" style="6" bestFit="1" customWidth="1"/>
    <col min="7" max="7" width="0.5703125" style="1" customWidth="1"/>
    <col min="8" max="8" width="17.42578125" style="1" customWidth="1"/>
    <col min="9" max="10" width="24.28515625" style="1" customWidth="1"/>
    <col min="11" max="11" width="17.42578125" style="7" customWidth="1"/>
    <col min="12" max="13" width="19.85546875" style="1" customWidth="1"/>
    <col min="14" max="16384" width="9.140625" style="1"/>
  </cols>
  <sheetData>
    <row r="1" spans="1:13" s="12" customFormat="1" ht="33" thickBot="1" x14ac:dyDescent="0.55000000000000004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20"/>
    </row>
    <row r="2" spans="1:13" s="12" customFormat="1" x14ac:dyDescent="0.25">
      <c r="A2" s="141" t="s">
        <v>121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20"/>
    </row>
    <row r="3" spans="1:13" s="12" customFormat="1" ht="51" customHeight="1" thickBot="1" x14ac:dyDescent="0.3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20"/>
    </row>
    <row r="4" spans="1:13" s="12" customForma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9"/>
      <c r="M4" s="20"/>
    </row>
    <row r="5" spans="1:13" s="12" customFormat="1" ht="21" x14ac:dyDescent="0.35">
      <c r="A5" s="150" t="s">
        <v>102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s="12" customForma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20"/>
    </row>
    <row r="7" spans="1:13" s="12" customFormat="1" ht="15.75" customHeight="1" x14ac:dyDescent="0.25">
      <c r="A7" s="204" t="s">
        <v>104</v>
      </c>
      <c r="B7" s="205"/>
      <c r="C7" s="205"/>
      <c r="D7" s="205"/>
      <c r="E7" s="205"/>
      <c r="F7" s="206"/>
      <c r="G7" s="13"/>
      <c r="H7" s="167" t="s">
        <v>108</v>
      </c>
      <c r="I7" s="168"/>
      <c r="J7" s="168"/>
      <c r="K7" s="168"/>
      <c r="L7" s="168"/>
      <c r="M7" s="169"/>
    </row>
    <row r="8" spans="1:13" s="12" customFormat="1" x14ac:dyDescent="0.25">
      <c r="A8" s="207" t="s">
        <v>103</v>
      </c>
      <c r="B8" s="183"/>
      <c r="C8" s="183"/>
      <c r="D8" s="181" t="s">
        <v>98</v>
      </c>
      <c r="E8" s="183"/>
      <c r="F8" s="208"/>
      <c r="G8" s="14" t="s">
        <v>0</v>
      </c>
      <c r="H8" s="170" t="s">
        <v>109</v>
      </c>
      <c r="I8" s="172"/>
      <c r="J8" s="172"/>
      <c r="K8" s="166" t="s">
        <v>98</v>
      </c>
      <c r="L8" s="166"/>
      <c r="M8" s="171"/>
    </row>
    <row r="9" spans="1:13" s="12" customFormat="1" x14ac:dyDescent="0.25">
      <c r="A9" s="209" t="s">
        <v>16</v>
      </c>
      <c r="B9" s="184"/>
      <c r="C9" s="184"/>
      <c r="D9" s="210" t="s">
        <v>112</v>
      </c>
      <c r="E9" s="186"/>
      <c r="F9" s="211"/>
      <c r="G9" s="15"/>
      <c r="H9" s="160" t="s">
        <v>114</v>
      </c>
      <c r="I9" s="188"/>
      <c r="J9" s="188"/>
      <c r="K9" s="189" t="s">
        <v>115</v>
      </c>
      <c r="L9" s="189"/>
      <c r="M9" s="193"/>
    </row>
    <row r="10" spans="1:13" s="12" customFormat="1" x14ac:dyDescent="0.25">
      <c r="A10" s="209" t="s">
        <v>105</v>
      </c>
      <c r="B10" s="185"/>
      <c r="C10" s="185"/>
      <c r="D10" s="161" t="s">
        <v>107</v>
      </c>
      <c r="E10" s="184"/>
      <c r="F10" s="212"/>
      <c r="G10" s="15"/>
      <c r="H10" s="190" t="s">
        <v>113</v>
      </c>
      <c r="I10" s="191"/>
      <c r="J10" s="191"/>
      <c r="K10" s="191"/>
      <c r="L10" s="191"/>
      <c r="M10" s="192"/>
    </row>
    <row r="11" spans="1:13" s="12" customFormat="1" x14ac:dyDescent="0.25">
      <c r="A11" s="213" t="s">
        <v>106</v>
      </c>
      <c r="B11" s="184"/>
      <c r="C11" s="185"/>
      <c r="D11" s="182" t="s">
        <v>111</v>
      </c>
      <c r="E11" s="187"/>
      <c r="F11" s="214"/>
      <c r="G11" s="15"/>
      <c r="H11" s="194" t="s">
        <v>3</v>
      </c>
      <c r="I11" s="195"/>
      <c r="J11" s="173"/>
      <c r="K11" s="173"/>
      <c r="L11" s="173"/>
      <c r="M11" s="174"/>
    </row>
    <row r="12" spans="1:13" s="12" customFormat="1" x14ac:dyDescent="0.25">
      <c r="A12" s="215" t="s">
        <v>2</v>
      </c>
      <c r="B12" s="162"/>
      <c r="C12" s="163"/>
      <c r="D12" s="163"/>
      <c r="E12" s="163"/>
      <c r="F12" s="216"/>
      <c r="G12" s="15"/>
      <c r="H12" s="196"/>
      <c r="I12" s="195"/>
      <c r="J12" s="175"/>
      <c r="K12" s="175"/>
      <c r="L12" s="175"/>
      <c r="M12" s="176"/>
    </row>
    <row r="13" spans="1:13" s="12" customFormat="1" x14ac:dyDescent="0.25">
      <c r="A13" s="217"/>
      <c r="B13" s="164"/>
      <c r="C13" s="164"/>
      <c r="D13" s="164"/>
      <c r="E13" s="164"/>
      <c r="F13" s="218"/>
      <c r="G13" s="15"/>
      <c r="H13" s="197" t="s">
        <v>4</v>
      </c>
      <c r="I13" s="198"/>
      <c r="J13" s="177"/>
      <c r="K13" s="177"/>
      <c r="L13" s="177"/>
      <c r="M13" s="178"/>
    </row>
    <row r="14" spans="1:13" s="12" customFormat="1" x14ac:dyDescent="0.25">
      <c r="A14" s="219"/>
      <c r="B14" s="220"/>
      <c r="C14" s="220"/>
      <c r="D14" s="220"/>
      <c r="E14" s="220"/>
      <c r="F14" s="221"/>
      <c r="G14" s="15"/>
      <c r="H14" s="165"/>
      <c r="I14" s="199"/>
      <c r="J14" s="179"/>
      <c r="K14" s="179"/>
      <c r="L14" s="179"/>
      <c r="M14" s="180"/>
    </row>
    <row r="15" spans="1:13" s="12" customFormat="1" x14ac:dyDescent="0.25">
      <c r="A15" s="16"/>
      <c r="B15" s="17"/>
      <c r="C15" s="17"/>
      <c r="D15" s="18"/>
      <c r="E15" s="18"/>
      <c r="F15" s="19"/>
      <c r="G15" s="15"/>
      <c r="H15" s="20"/>
      <c r="I15" s="20"/>
      <c r="J15" s="20"/>
      <c r="K15" s="21"/>
      <c r="L15" s="20"/>
      <c r="M15" s="20"/>
    </row>
    <row r="16" spans="1:13" s="23" customFormat="1" x14ac:dyDescent="0.25">
      <c r="A16" s="101" t="s">
        <v>77</v>
      </c>
      <c r="B16" s="102"/>
      <c r="C16" s="102"/>
      <c r="D16" s="102"/>
      <c r="E16" s="102"/>
      <c r="F16" s="103"/>
      <c r="G16" s="22"/>
      <c r="H16" s="121" t="s">
        <v>122</v>
      </c>
      <c r="I16" s="122"/>
      <c r="J16" s="122"/>
      <c r="K16" s="122"/>
      <c r="L16" s="122"/>
      <c r="M16" s="123"/>
    </row>
    <row r="17" spans="1:18" s="23" customFormat="1" x14ac:dyDescent="0.25">
      <c r="A17" s="47" t="s">
        <v>15</v>
      </c>
      <c r="B17" s="66" t="s">
        <v>60</v>
      </c>
      <c r="C17" s="66" t="s">
        <v>66</v>
      </c>
      <c r="D17" s="66" t="s">
        <v>69</v>
      </c>
      <c r="E17" s="76" t="s">
        <v>73</v>
      </c>
      <c r="F17" s="77" t="s">
        <v>1</v>
      </c>
      <c r="G17" s="22"/>
      <c r="H17" s="48" t="s">
        <v>19</v>
      </c>
      <c r="I17" s="120" t="s">
        <v>60</v>
      </c>
      <c r="J17" s="120"/>
      <c r="K17" s="120"/>
      <c r="L17" s="74" t="s">
        <v>42</v>
      </c>
      <c r="M17" s="75" t="s">
        <v>72</v>
      </c>
    </row>
    <row r="18" spans="1:18" s="23" customFormat="1" x14ac:dyDescent="0.25">
      <c r="A18" s="79">
        <v>15617</v>
      </c>
      <c r="B18" s="43" t="s">
        <v>70</v>
      </c>
      <c r="C18" s="43" t="s">
        <v>17</v>
      </c>
      <c r="D18" s="71">
        <v>25</v>
      </c>
      <c r="E18" s="78"/>
      <c r="F18" s="92">
        <f>E18*'Sht Calc Ratios'!B39</f>
        <v>0</v>
      </c>
      <c r="G18" s="24"/>
      <c r="H18" s="128" t="s">
        <v>64</v>
      </c>
      <c r="I18" s="125" t="s">
        <v>90</v>
      </c>
      <c r="J18" s="125"/>
      <c r="K18" s="125"/>
      <c r="L18" s="91">
        <f>$E$18*'Sht Calc Ratios'!D20</f>
        <v>0</v>
      </c>
      <c r="M18" s="62"/>
    </row>
    <row r="19" spans="1:18" s="23" customFormat="1" x14ac:dyDescent="0.25">
      <c r="A19" s="133" t="s">
        <v>120</v>
      </c>
      <c r="B19" s="134"/>
      <c r="C19" s="134"/>
      <c r="D19" s="134"/>
      <c r="E19" s="134"/>
      <c r="F19" s="135"/>
      <c r="G19" s="24"/>
      <c r="H19" s="129"/>
      <c r="I19" s="151" t="s">
        <v>89</v>
      </c>
      <c r="J19" s="151"/>
      <c r="K19" s="151"/>
      <c r="L19" s="151"/>
      <c r="M19" s="152"/>
    </row>
    <row r="20" spans="1:18" s="23" customFormat="1" ht="15.6" customHeight="1" x14ac:dyDescent="0.25">
      <c r="A20" s="26"/>
      <c r="B20" s="26"/>
      <c r="C20" s="26"/>
      <c r="D20" s="26"/>
      <c r="E20" s="26"/>
      <c r="F20" s="26"/>
      <c r="G20" s="24"/>
      <c r="H20" s="63" t="s">
        <v>43</v>
      </c>
      <c r="I20" s="98" t="s">
        <v>75</v>
      </c>
      <c r="J20" s="99"/>
      <c r="K20" s="100"/>
      <c r="L20" s="136">
        <f>$E$18*'Sht Calc Ratios'!D17</f>
        <v>0</v>
      </c>
      <c r="M20" s="64"/>
    </row>
    <row r="21" spans="1:18" s="23" customFormat="1" x14ac:dyDescent="0.25">
      <c r="A21" s="101" t="s">
        <v>76</v>
      </c>
      <c r="B21" s="102"/>
      <c r="C21" s="102"/>
      <c r="D21" s="102"/>
      <c r="E21" s="102"/>
      <c r="F21" s="103"/>
      <c r="G21" s="24"/>
      <c r="H21" s="126" t="s">
        <v>64</v>
      </c>
      <c r="I21" s="130" t="s">
        <v>74</v>
      </c>
      <c r="J21" s="131"/>
      <c r="K21" s="132"/>
      <c r="L21" s="137"/>
      <c r="M21" s="72"/>
      <c r="P21" s="45"/>
    </row>
    <row r="22" spans="1:18" s="23" customFormat="1" x14ac:dyDescent="0.25">
      <c r="A22" s="47" t="s">
        <v>15</v>
      </c>
      <c r="B22" s="66" t="s">
        <v>60</v>
      </c>
      <c r="C22" s="66" t="s">
        <v>66</v>
      </c>
      <c r="D22" s="66" t="s">
        <v>69</v>
      </c>
      <c r="E22" s="76" t="s">
        <v>73</v>
      </c>
      <c r="F22" s="77" t="s">
        <v>1</v>
      </c>
      <c r="G22" s="24"/>
      <c r="H22" s="127"/>
      <c r="I22" s="151" t="s">
        <v>88</v>
      </c>
      <c r="J22" s="151"/>
      <c r="K22" s="151"/>
      <c r="L22" s="151"/>
      <c r="M22" s="152"/>
    </row>
    <row r="23" spans="1:18" s="23" customFormat="1" x14ac:dyDescent="0.25">
      <c r="A23" s="79">
        <v>15911</v>
      </c>
      <c r="B23" s="43" t="s">
        <v>61</v>
      </c>
      <c r="C23" s="43">
        <v>2750</v>
      </c>
      <c r="D23" s="43">
        <v>13</v>
      </c>
      <c r="E23" s="78"/>
      <c r="F23" s="92">
        <f>E23*'Sht Calc Ratios'!B37</f>
        <v>0</v>
      </c>
      <c r="G23" s="24"/>
      <c r="H23" s="159" t="s">
        <v>64</v>
      </c>
      <c r="I23" s="98" t="s">
        <v>84</v>
      </c>
      <c r="J23" s="99"/>
      <c r="K23" s="100"/>
      <c r="L23" s="65">
        <f>$E$18*'Sht Calc Ratios'!D19</f>
        <v>0</v>
      </c>
      <c r="M23" s="64"/>
      <c r="R23" s="45"/>
    </row>
    <row r="24" spans="1:18" s="23" customFormat="1" x14ac:dyDescent="0.25">
      <c r="A24" s="80">
        <v>15771</v>
      </c>
      <c r="B24" s="24" t="s">
        <v>61</v>
      </c>
      <c r="C24" s="24">
        <v>3000</v>
      </c>
      <c r="D24" s="24">
        <v>13</v>
      </c>
      <c r="E24" s="81"/>
      <c r="F24" s="55">
        <f>E24*'Sht Calc Ratios'!B32</f>
        <v>0</v>
      </c>
      <c r="G24" s="24"/>
      <c r="H24" s="127"/>
      <c r="I24" s="151" t="s">
        <v>87</v>
      </c>
      <c r="J24" s="151"/>
      <c r="K24" s="151"/>
      <c r="L24" s="151"/>
      <c r="M24" s="152"/>
    </row>
    <row r="25" spans="1:18" s="23" customFormat="1" x14ac:dyDescent="0.25">
      <c r="A25" s="80">
        <v>11681</v>
      </c>
      <c r="B25" s="24" t="s">
        <v>62</v>
      </c>
      <c r="C25" s="24">
        <v>2400</v>
      </c>
      <c r="D25" s="24">
        <v>13</v>
      </c>
      <c r="E25" s="81"/>
      <c r="F25" s="55">
        <f>E25*'Sht Calc Ratios'!B30</f>
        <v>0</v>
      </c>
      <c r="G25" s="24"/>
      <c r="H25" s="159" t="s">
        <v>64</v>
      </c>
      <c r="I25" s="98" t="s">
        <v>85</v>
      </c>
      <c r="J25" s="99"/>
      <c r="K25" s="100"/>
      <c r="L25" s="65">
        <f>$E$18*8</f>
        <v>0</v>
      </c>
      <c r="M25" s="64"/>
    </row>
    <row r="26" spans="1:18" s="23" customFormat="1" x14ac:dyDescent="0.25">
      <c r="A26" s="80">
        <v>11682</v>
      </c>
      <c r="B26" s="24" t="s">
        <v>62</v>
      </c>
      <c r="C26" s="24">
        <v>2700</v>
      </c>
      <c r="D26" s="24">
        <v>13</v>
      </c>
      <c r="E26" s="81"/>
      <c r="F26" s="55">
        <f>E26*'Sht Calc Ratios'!B31</f>
        <v>0</v>
      </c>
      <c r="G26" s="24"/>
      <c r="H26" s="127"/>
      <c r="I26" s="151" t="s">
        <v>86</v>
      </c>
      <c r="J26" s="151"/>
      <c r="K26" s="151"/>
      <c r="L26" s="151"/>
      <c r="M26" s="152"/>
    </row>
    <row r="27" spans="1:18" s="23" customFormat="1" x14ac:dyDescent="0.25">
      <c r="A27" s="80">
        <v>11683</v>
      </c>
      <c r="B27" s="24" t="s">
        <v>62</v>
      </c>
      <c r="C27" s="24">
        <v>3000</v>
      </c>
      <c r="D27" s="24">
        <v>13</v>
      </c>
      <c r="E27" s="81"/>
      <c r="F27" s="55">
        <f>E27*'Sht Calc Ratios'!B32</f>
        <v>0</v>
      </c>
      <c r="G27" s="55"/>
      <c r="H27" s="49"/>
      <c r="I27" s="49"/>
      <c r="J27" s="49"/>
      <c r="K27" s="49"/>
      <c r="L27" s="49"/>
      <c r="M27" s="49"/>
      <c r="P27" s="45"/>
    </row>
    <row r="28" spans="1:18" s="23" customFormat="1" ht="15.75" customHeight="1" x14ac:dyDescent="0.25">
      <c r="A28" s="80">
        <v>11684</v>
      </c>
      <c r="B28" s="24" t="s">
        <v>62</v>
      </c>
      <c r="C28" s="24">
        <v>3300</v>
      </c>
      <c r="D28" s="24">
        <v>13</v>
      </c>
      <c r="E28" s="81"/>
      <c r="F28" s="55">
        <f>E28*'Sht Calc Ratios'!B33</f>
        <v>0</v>
      </c>
      <c r="G28" s="24"/>
      <c r="H28" s="101" t="s">
        <v>80</v>
      </c>
      <c r="I28" s="102"/>
      <c r="J28" s="102"/>
      <c r="K28" s="102"/>
      <c r="L28" s="102"/>
      <c r="M28" s="103"/>
    </row>
    <row r="29" spans="1:18" s="23" customFormat="1" ht="15.6" customHeight="1" x14ac:dyDescent="0.25">
      <c r="A29" s="80">
        <v>11685</v>
      </c>
      <c r="B29" s="24" t="s">
        <v>62</v>
      </c>
      <c r="C29" s="24">
        <v>3600</v>
      </c>
      <c r="D29" s="24">
        <v>13</v>
      </c>
      <c r="E29" s="81"/>
      <c r="F29" s="55">
        <f>E29*'Sht Calc Ratios'!B34</f>
        <v>0</v>
      </c>
      <c r="G29" s="24"/>
      <c r="H29" s="47" t="s">
        <v>19</v>
      </c>
      <c r="I29" s="104" t="s">
        <v>71</v>
      </c>
      <c r="J29" s="105"/>
      <c r="K29" s="106"/>
      <c r="L29" s="66" t="s">
        <v>42</v>
      </c>
      <c r="M29" s="70" t="s">
        <v>72</v>
      </c>
    </row>
    <row r="30" spans="1:18" s="23" customFormat="1" ht="15.75" customHeight="1" x14ac:dyDescent="0.25">
      <c r="A30" s="200" t="s">
        <v>91</v>
      </c>
      <c r="B30" s="201"/>
      <c r="C30" s="201"/>
      <c r="D30" s="201"/>
      <c r="E30" s="201"/>
      <c r="F30" s="202"/>
      <c r="G30" s="24"/>
      <c r="H30" s="128" t="s">
        <v>64</v>
      </c>
      <c r="I30" s="98" t="s">
        <v>58</v>
      </c>
      <c r="J30" s="99"/>
      <c r="K30" s="100"/>
      <c r="L30" s="67">
        <f>$E$18*'Sht Calc Ratios'!D25</f>
        <v>0</v>
      </c>
      <c r="M30" s="73"/>
    </row>
    <row r="31" spans="1:18" s="23" customFormat="1" ht="15.75" customHeight="1" x14ac:dyDescent="0.25">
      <c r="A31" s="51"/>
      <c r="B31" s="52"/>
      <c r="C31" s="52"/>
      <c r="D31" s="52"/>
      <c r="E31" s="53"/>
      <c r="F31" s="54"/>
      <c r="G31" s="24"/>
      <c r="H31" s="129"/>
      <c r="I31" s="155" t="s">
        <v>92</v>
      </c>
      <c r="J31" s="155"/>
      <c r="K31" s="155"/>
      <c r="L31" s="155"/>
      <c r="M31" s="156"/>
    </row>
    <row r="32" spans="1:18" s="23" customFormat="1" ht="15.75" customHeight="1" x14ac:dyDescent="0.25">
      <c r="A32" s="101" t="s">
        <v>78</v>
      </c>
      <c r="B32" s="102"/>
      <c r="C32" s="102"/>
      <c r="D32" s="102"/>
      <c r="E32" s="102"/>
      <c r="F32" s="103"/>
      <c r="G32" s="24"/>
      <c r="H32" s="157" t="s">
        <v>21</v>
      </c>
      <c r="I32" s="124" t="s">
        <v>22</v>
      </c>
      <c r="J32" s="124"/>
      <c r="K32" s="124"/>
      <c r="L32" s="124"/>
      <c r="M32" s="68"/>
    </row>
    <row r="33" spans="1:14" s="23" customFormat="1" x14ac:dyDescent="0.25">
      <c r="A33" s="47" t="s">
        <v>15</v>
      </c>
      <c r="B33" s="66" t="s">
        <v>60</v>
      </c>
      <c r="C33" s="66" t="s">
        <v>66</v>
      </c>
      <c r="D33" s="66" t="s">
        <v>69</v>
      </c>
      <c r="E33" s="76" t="s">
        <v>73</v>
      </c>
      <c r="F33" s="77" t="s">
        <v>1</v>
      </c>
      <c r="G33" s="24"/>
      <c r="H33" s="158"/>
      <c r="I33" s="87" t="s">
        <v>93</v>
      </c>
      <c r="J33" s="87"/>
      <c r="K33" s="87"/>
      <c r="L33" s="87"/>
      <c r="M33" s="88"/>
    </row>
    <row r="34" spans="1:14" s="23" customFormat="1" x14ac:dyDescent="0.25">
      <c r="A34" s="79">
        <v>15855</v>
      </c>
      <c r="B34" s="43" t="s">
        <v>61</v>
      </c>
      <c r="C34" s="43">
        <v>2450</v>
      </c>
      <c r="D34" s="43">
        <v>10</v>
      </c>
      <c r="E34" s="78"/>
      <c r="F34" s="92">
        <f>E34*'Sht Calc Ratios'!B36</f>
        <v>0</v>
      </c>
      <c r="G34" s="24"/>
      <c r="H34" s="153" t="s">
        <v>20</v>
      </c>
      <c r="I34" s="124" t="s">
        <v>94</v>
      </c>
      <c r="J34" s="124"/>
      <c r="K34" s="124"/>
      <c r="L34" s="124"/>
      <c r="M34" s="69"/>
    </row>
    <row r="35" spans="1:14" s="23" customFormat="1" x14ac:dyDescent="0.25">
      <c r="A35" s="80">
        <v>15909</v>
      </c>
      <c r="B35" s="24" t="s">
        <v>61</v>
      </c>
      <c r="C35" s="24">
        <v>2750</v>
      </c>
      <c r="D35" s="24">
        <v>10</v>
      </c>
      <c r="E35" s="83"/>
      <c r="F35" s="55">
        <f>E35*'Sht Calc Ratios'!B37</f>
        <v>0</v>
      </c>
      <c r="G35" s="24"/>
      <c r="H35" s="154"/>
      <c r="I35" s="203" t="s">
        <v>119</v>
      </c>
      <c r="J35" s="87"/>
      <c r="K35" s="87"/>
      <c r="L35" s="87"/>
      <c r="M35" s="88"/>
    </row>
    <row r="36" spans="1:14" s="23" customFormat="1" x14ac:dyDescent="0.25">
      <c r="A36" s="80">
        <v>15767</v>
      </c>
      <c r="B36" s="24" t="s">
        <v>61</v>
      </c>
      <c r="C36" s="24">
        <v>3000</v>
      </c>
      <c r="D36" s="24">
        <v>10</v>
      </c>
      <c r="E36" s="82"/>
      <c r="F36" s="55">
        <f>E36*'Sht Calc Ratios'!B32</f>
        <v>0</v>
      </c>
      <c r="G36" s="24"/>
      <c r="H36" s="49"/>
      <c r="I36" s="49"/>
      <c r="J36" s="49"/>
      <c r="K36" s="49"/>
      <c r="L36" s="49"/>
      <c r="M36" s="49"/>
    </row>
    <row r="37" spans="1:14" s="23" customFormat="1" x14ac:dyDescent="0.25">
      <c r="A37" s="200" t="s">
        <v>118</v>
      </c>
      <c r="B37" s="201"/>
      <c r="C37" s="201"/>
      <c r="D37" s="201"/>
      <c r="E37" s="201"/>
      <c r="F37" s="202"/>
      <c r="G37" s="24"/>
      <c r="H37" s="101" t="s">
        <v>59</v>
      </c>
      <c r="I37" s="102"/>
      <c r="J37" s="102"/>
      <c r="K37" s="102"/>
      <c r="L37" s="102"/>
      <c r="M37" s="103"/>
      <c r="N37" s="45"/>
    </row>
    <row r="38" spans="1:14" s="23" customFormat="1" x14ac:dyDescent="0.25">
      <c r="A38" s="24"/>
      <c r="B38" s="43"/>
      <c r="C38" s="43"/>
      <c r="D38" s="46"/>
      <c r="E38" s="44"/>
      <c r="F38" s="45"/>
      <c r="G38" s="24"/>
      <c r="H38" s="107" t="s">
        <v>95</v>
      </c>
      <c r="I38" s="108"/>
      <c r="J38" s="108"/>
      <c r="K38" s="108"/>
      <c r="L38" s="108"/>
      <c r="M38" s="109"/>
    </row>
    <row r="39" spans="1:14" s="23" customFormat="1" x14ac:dyDescent="0.25">
      <c r="A39" s="101" t="s">
        <v>79</v>
      </c>
      <c r="B39" s="102"/>
      <c r="C39" s="102"/>
      <c r="D39" s="102"/>
      <c r="E39" s="102"/>
      <c r="F39" s="103"/>
      <c r="G39" s="24"/>
      <c r="H39" s="110"/>
      <c r="I39" s="111"/>
      <c r="J39" s="111"/>
      <c r="K39" s="111"/>
      <c r="L39" s="111"/>
      <c r="M39" s="112"/>
    </row>
    <row r="40" spans="1:14" s="23" customFormat="1" x14ac:dyDescent="0.25">
      <c r="A40" s="47" t="s">
        <v>18</v>
      </c>
      <c r="B40" s="104" t="s">
        <v>60</v>
      </c>
      <c r="C40" s="105"/>
      <c r="D40" s="106"/>
      <c r="E40" s="66" t="s">
        <v>42</v>
      </c>
      <c r="F40" s="61" t="s">
        <v>83</v>
      </c>
      <c r="G40" s="24"/>
      <c r="H40" s="110" t="s">
        <v>96</v>
      </c>
      <c r="I40" s="111"/>
      <c r="J40" s="111"/>
      <c r="K40" s="111"/>
      <c r="L40" s="111"/>
      <c r="M40" s="112"/>
    </row>
    <row r="41" spans="1:14" s="23" customFormat="1" x14ac:dyDescent="0.25">
      <c r="A41" s="79">
        <v>15618</v>
      </c>
      <c r="B41" s="113" t="s">
        <v>65</v>
      </c>
      <c r="C41" s="114"/>
      <c r="D41" s="115"/>
      <c r="E41" s="43">
        <f>$E$18*'Sht Calc Ratios'!D7</f>
        <v>0</v>
      </c>
      <c r="F41" s="64"/>
      <c r="G41" s="24"/>
      <c r="H41" s="110"/>
      <c r="I41" s="111"/>
      <c r="J41" s="111"/>
      <c r="K41" s="111"/>
      <c r="L41" s="111"/>
      <c r="M41" s="112"/>
    </row>
    <row r="42" spans="1:14" s="23" customFormat="1" ht="15.6" customHeight="1" x14ac:dyDescent="0.25">
      <c r="A42" s="80">
        <v>15619</v>
      </c>
      <c r="B42" s="116" t="s">
        <v>67</v>
      </c>
      <c r="C42" s="117"/>
      <c r="D42" s="118"/>
      <c r="E42" s="24">
        <f>$E$18*'Sht Calc Ratios'!D8</f>
        <v>0</v>
      </c>
      <c r="F42" s="72"/>
      <c r="G42" s="24"/>
      <c r="H42" s="110" t="s">
        <v>97</v>
      </c>
      <c r="I42" s="111"/>
      <c r="J42" s="111"/>
      <c r="K42" s="111"/>
      <c r="L42" s="111"/>
      <c r="M42" s="112"/>
    </row>
    <row r="43" spans="1:14" s="23" customFormat="1" ht="15.6" customHeight="1" x14ac:dyDescent="0.25">
      <c r="A43" s="80">
        <v>15664</v>
      </c>
      <c r="B43" s="119" t="s">
        <v>68</v>
      </c>
      <c r="C43" s="119"/>
      <c r="D43" s="119"/>
      <c r="E43" s="24">
        <f>$E$18*'Sht Calc Ratios'!D9</f>
        <v>0</v>
      </c>
      <c r="F43" s="72"/>
      <c r="G43" s="24"/>
      <c r="H43" s="110"/>
      <c r="I43" s="111"/>
      <c r="J43" s="111"/>
      <c r="K43" s="111"/>
      <c r="L43" s="111"/>
      <c r="M43" s="112"/>
    </row>
    <row r="44" spans="1:14" s="23" customFormat="1" x14ac:dyDescent="0.25">
      <c r="A44" s="84">
        <v>14936</v>
      </c>
      <c r="B44" s="95" t="s">
        <v>63</v>
      </c>
      <c r="C44" s="96"/>
      <c r="D44" s="97"/>
      <c r="E44" s="85">
        <f>$E$18*'Sht Calc Ratios'!D10</f>
        <v>0</v>
      </c>
      <c r="F44" s="86"/>
      <c r="G44" s="24"/>
      <c r="H44" s="89"/>
      <c r="I44" s="90"/>
      <c r="J44" s="90"/>
      <c r="K44" s="90"/>
      <c r="L44" s="90"/>
      <c r="M44" s="60"/>
    </row>
    <row r="45" spans="1:14" s="23" customFormat="1" ht="15.6" customHeight="1" x14ac:dyDescent="0.25">
      <c r="A45" s="49"/>
      <c r="B45" s="49"/>
      <c r="C45" s="49"/>
      <c r="D45" s="49"/>
      <c r="E45" s="49"/>
      <c r="F45" s="49"/>
      <c r="G45" s="24"/>
      <c r="H45" s="25"/>
      <c r="I45" s="56"/>
      <c r="J45" s="57"/>
      <c r="K45" s="56"/>
      <c r="L45" s="58"/>
      <c r="M45" s="50"/>
    </row>
    <row r="46" spans="1:14" s="23" customFormat="1" x14ac:dyDescent="0.25">
      <c r="A46" s="49"/>
      <c r="B46" s="49"/>
      <c r="C46" s="49"/>
      <c r="D46" s="49"/>
      <c r="E46" s="49"/>
      <c r="F46" s="49"/>
      <c r="G46" s="24"/>
      <c r="H46" s="25"/>
      <c r="I46" s="56"/>
      <c r="J46" s="57"/>
      <c r="K46" s="56"/>
      <c r="L46" s="58"/>
      <c r="M46" s="50"/>
      <c r="N46" s="45"/>
    </row>
    <row r="47" spans="1:14" s="23" customFormat="1" ht="15.6" customHeight="1" x14ac:dyDescent="0.25">
      <c r="A47" s="49"/>
      <c r="B47" s="49"/>
      <c r="C47" s="49"/>
      <c r="D47" s="49"/>
      <c r="E47" s="49"/>
      <c r="F47" s="49"/>
      <c r="G47" s="24"/>
      <c r="H47" s="2"/>
      <c r="I47" s="2"/>
      <c r="J47" s="2"/>
      <c r="K47" s="4"/>
      <c r="L47" s="2"/>
      <c r="M47" s="2"/>
    </row>
    <row r="48" spans="1:14" s="23" customFormat="1" x14ac:dyDescent="0.25">
      <c r="A48" s="49"/>
      <c r="B48" s="49"/>
      <c r="C48" s="49"/>
      <c r="D48" s="49"/>
      <c r="E48" s="49"/>
      <c r="F48" s="49"/>
      <c r="G48" s="24"/>
      <c r="H48" s="2"/>
      <c r="I48" s="2"/>
      <c r="J48" s="2"/>
      <c r="K48" s="4"/>
      <c r="L48" s="2"/>
      <c r="M48" s="2"/>
    </row>
    <row r="49" spans="1:13" s="23" customFormat="1" x14ac:dyDescent="0.25">
      <c r="A49" s="3"/>
      <c r="B49" s="3"/>
      <c r="C49" s="3"/>
      <c r="D49" s="4"/>
      <c r="E49" s="4"/>
      <c r="F49" s="3"/>
      <c r="G49" s="24"/>
      <c r="H49" s="2"/>
      <c r="I49" s="2"/>
      <c r="J49" s="2"/>
      <c r="K49" s="4"/>
      <c r="L49" s="2"/>
      <c r="M49" s="2"/>
    </row>
    <row r="50" spans="1:13" s="23" customFormat="1" x14ac:dyDescent="0.25">
      <c r="A50" s="3"/>
      <c r="B50" s="3"/>
      <c r="C50" s="3"/>
      <c r="D50" s="4"/>
      <c r="E50" s="4"/>
      <c r="F50" s="3"/>
      <c r="G50" s="59"/>
      <c r="H50" s="2"/>
      <c r="I50" s="2"/>
      <c r="J50" s="2"/>
      <c r="K50" s="4"/>
      <c r="L50" s="2"/>
      <c r="M50" s="2"/>
    </row>
    <row r="51" spans="1:13" s="23" customFormat="1" x14ac:dyDescent="0.25">
      <c r="A51" s="3"/>
      <c r="B51" s="3"/>
      <c r="C51" s="3"/>
      <c r="D51" s="4"/>
      <c r="E51" s="4"/>
      <c r="F51" s="3"/>
      <c r="G51" s="59"/>
      <c r="H51" s="2"/>
      <c r="I51" s="2"/>
      <c r="J51" s="2"/>
      <c r="K51" s="4"/>
      <c r="L51" s="2"/>
      <c r="M51" s="2"/>
    </row>
    <row r="52" spans="1:13" s="23" customFormat="1" x14ac:dyDescent="0.25">
      <c r="A52" s="3"/>
      <c r="B52" s="3"/>
      <c r="C52" s="3"/>
      <c r="D52" s="4"/>
      <c r="E52" s="4"/>
      <c r="F52" s="3"/>
      <c r="G52" s="59"/>
      <c r="H52" s="1"/>
      <c r="I52" s="1"/>
      <c r="J52" s="1"/>
      <c r="K52" s="7"/>
      <c r="L52" s="1"/>
      <c r="M52" s="1"/>
    </row>
    <row r="53" spans="1:13" s="23" customFormat="1" ht="15.75" customHeight="1" x14ac:dyDescent="0.25">
      <c r="A53" s="3"/>
      <c r="B53" s="3"/>
      <c r="C53" s="3"/>
      <c r="D53" s="4"/>
      <c r="E53" s="4"/>
      <c r="F53" s="3"/>
      <c r="G53" s="59"/>
      <c r="H53" s="1"/>
      <c r="I53" s="1"/>
      <c r="J53" s="1"/>
      <c r="K53" s="7"/>
      <c r="L53" s="1"/>
      <c r="M53" s="1"/>
    </row>
    <row r="54" spans="1:13" s="5" customFormat="1" ht="15.75" customHeight="1" x14ac:dyDescent="0.25">
      <c r="A54" s="6"/>
      <c r="B54" s="6"/>
      <c r="C54" s="6"/>
      <c r="D54" s="7"/>
      <c r="E54" s="7"/>
      <c r="F54" s="6"/>
      <c r="G54" s="1"/>
      <c r="H54" s="1"/>
      <c r="I54" s="1"/>
      <c r="J54" s="1"/>
      <c r="K54" s="7"/>
      <c r="L54" s="1"/>
      <c r="M54" s="1"/>
    </row>
  </sheetData>
  <sheetProtection formatCells="0" formatColumns="0" formatRows="0" insertColumns="0" insertRows="0" insertHyperlinks="0" deleteColumns="0" deleteRows="0" sort="0" autoFilter="0" pivotTables="0"/>
  <mergeCells count="66">
    <mergeCell ref="H10:M10"/>
    <mergeCell ref="I9:J9"/>
    <mergeCell ref="K9:L9"/>
    <mergeCell ref="A37:F37"/>
    <mergeCell ref="I23:K23"/>
    <mergeCell ref="A5:M5"/>
    <mergeCell ref="E8:F8"/>
    <mergeCell ref="H40:M41"/>
    <mergeCell ref="H42:M43"/>
    <mergeCell ref="A21:F21"/>
    <mergeCell ref="A32:F32"/>
    <mergeCell ref="I19:M19"/>
    <mergeCell ref="I22:M22"/>
    <mergeCell ref="I24:M24"/>
    <mergeCell ref="I26:M26"/>
    <mergeCell ref="H34:H35"/>
    <mergeCell ref="H30:H31"/>
    <mergeCell ref="I31:M31"/>
    <mergeCell ref="H32:H33"/>
    <mergeCell ref="H25:H26"/>
    <mergeCell ref="H23:H24"/>
    <mergeCell ref="A30:F30"/>
    <mergeCell ref="L20:L21"/>
    <mergeCell ref="A1:L1"/>
    <mergeCell ref="H11:I12"/>
    <mergeCell ref="H13:I14"/>
    <mergeCell ref="I8:J8"/>
    <mergeCell ref="B8:C8"/>
    <mergeCell ref="B9:C9"/>
    <mergeCell ref="B11:C11"/>
    <mergeCell ref="A7:F7"/>
    <mergeCell ref="A2:L3"/>
    <mergeCell ref="A4:L4"/>
    <mergeCell ref="K8:L8"/>
    <mergeCell ref="E11:F11"/>
    <mergeCell ref="I17:K17"/>
    <mergeCell ref="H16:M16"/>
    <mergeCell ref="I25:K25"/>
    <mergeCell ref="A39:F39"/>
    <mergeCell ref="B12:F14"/>
    <mergeCell ref="A12:A14"/>
    <mergeCell ref="A16:F16"/>
    <mergeCell ref="I34:L34"/>
    <mergeCell ref="I18:K18"/>
    <mergeCell ref="H21:H22"/>
    <mergeCell ref="H18:H19"/>
    <mergeCell ref="I32:L32"/>
    <mergeCell ref="I20:K20"/>
    <mergeCell ref="I21:K21"/>
    <mergeCell ref="A19:F19"/>
    <mergeCell ref="H7:M7"/>
    <mergeCell ref="J11:M12"/>
    <mergeCell ref="J13:M14"/>
    <mergeCell ref="B44:D44"/>
    <mergeCell ref="I30:K30"/>
    <mergeCell ref="H28:M28"/>
    <mergeCell ref="I29:K29"/>
    <mergeCell ref="H37:M37"/>
    <mergeCell ref="H38:M39"/>
    <mergeCell ref="B40:D40"/>
    <mergeCell ref="B41:D41"/>
    <mergeCell ref="B42:D42"/>
    <mergeCell ref="B43:D43"/>
    <mergeCell ref="B10:C10"/>
    <mergeCell ref="E9:F9"/>
    <mergeCell ref="E10:F10"/>
  </mergeCells>
  <printOptions horizontalCentered="1" verticalCentered="1"/>
  <pageMargins left="0.19685039370078741" right="0.19685039370078741" top="0" bottom="0.15748031496062992" header="0" footer="0.31496062992125984"/>
  <pageSetup paperSize="9" scale="57" orientation="landscape" r:id="rId1"/>
  <headerFooter>
    <oddFooter>&amp;LVERSION: 4
DATE: 19/4/23&amp;C&amp;"-,Bold"&amp;14SEND TO YOUR MERCHANT WHEN COMPLETE&amp;R&amp;14&amp;N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NewOrderForm">
                <anchor moveWithCells="1" sizeWithCells="1">
                  <from>
                    <xdr:col>5</xdr:col>
                    <xdr:colOff>495300</xdr:colOff>
                    <xdr:row>49</xdr:row>
                    <xdr:rowOff>0</xdr:rowOff>
                  </from>
                  <to>
                    <xdr:col>7</xdr:col>
                    <xdr:colOff>419100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035" yWindow="472" count="5">
        <x14:dataValidation type="list" allowBlank="1" showInputMessage="1" showErrorMessage="1" promptTitle="Select From Drop Down List" prompt="GIB Deliver to Site Service available in Auckland, Hamilton &amp; Christchurch only_x000a__x000a_GIB Ex Works pick up available in Auckland, Wellington and Christchurch only_x000a_" xr:uid="{00000000-0002-0000-0100-000002000000}">
          <x14:formula1>
            <xm:f>Sheet2!$A$15:$A$19</xm:f>
          </x14:formula1>
          <xm:sqref>B10:C10</xm:sqref>
        </x14:dataValidation>
        <x14:dataValidation type="list" allowBlank="1" showInputMessage="1" showErrorMessage="1" promptTitle="For GIB DTS Orders Only" prompt="Select from Drop Down List" xr:uid="{00000000-0002-0000-0100-000003000000}">
          <x14:formula1>
            <xm:f>Sheet2!$D$3:$D$8</xm:f>
          </x14:formula1>
          <xm:sqref>I9</xm:sqref>
        </x14:dataValidation>
        <x14:dataValidation type="list" allowBlank="1" showInputMessage="1" showErrorMessage="1" promptTitle="GIB Deliver to Site Orders Only" prompt="Select from drop down list" xr:uid="{00000000-0002-0000-0100-000004000000}">
          <x14:formula1>
            <xm:f>Sheet2!$D$11:$D$13</xm:f>
          </x14:formula1>
          <xm:sqref>M9</xm:sqref>
        </x14:dataValidation>
        <x14:dataValidation type="list" allowBlank="1" showInputMessage="1" showErrorMessage="1" promptTitle="Select From Drop Down List" prompt="Please Note: for Intertenancy Barrier Systems Standard and Extra Labour delivery services are not available. " xr:uid="{00000000-0002-0000-0100-000001000000}">
          <x14:formula1>
            <xm:f>Sheet2!$A$4:$A$6</xm:f>
          </x14:formula1>
          <xm:sqref>I8:J8</xm:sqref>
        </x14:dataValidation>
        <x14:dataValidation type="list" allowBlank="1" showInputMessage="1" showErrorMessage="1" promptTitle="Select From Drop Down List" prompt="Please Note: _x000a_GIB Deliver to Site Services only available in Auckland, Tauranga, Hamilton, Wellington and Christchurch._x000a_GIB Ex Works pick up available in Wellington and Christchurch only. _x000a_" xr:uid="{44C2CB69-8A56-4AAD-8F0C-0DD4BE5EA7D1}">
          <x14:formula1>
            <xm:f>Sheet2!$A$15:$A$19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CE09-9C83-40D3-8099-AF7CC6CEA9C7}">
  <dimension ref="A1:D39"/>
  <sheetViews>
    <sheetView workbookViewId="0">
      <selection activeCell="H21" sqref="H21"/>
    </sheetView>
  </sheetViews>
  <sheetFormatPr defaultRowHeight="15" x14ac:dyDescent="0.25"/>
  <cols>
    <col min="1" max="1" width="43" bestFit="1" customWidth="1"/>
    <col min="4" max="4" width="13.85546875" bestFit="1" customWidth="1"/>
    <col min="5" max="5" width="29.28515625" bestFit="1" customWidth="1"/>
  </cols>
  <sheetData>
    <row r="1" spans="1:4" s="31" customFormat="1" ht="18.75" x14ac:dyDescent="0.3">
      <c r="A1" s="31" t="s">
        <v>45</v>
      </c>
    </row>
    <row r="2" spans="1:4" x14ac:dyDescent="0.25">
      <c r="A2" t="s">
        <v>44</v>
      </c>
      <c r="B2" t="s">
        <v>81</v>
      </c>
    </row>
    <row r="4" spans="1:4" ht="15.75" thickBot="1" x14ac:dyDescent="0.3">
      <c r="A4" s="9" t="s">
        <v>51</v>
      </c>
    </row>
    <row r="5" spans="1:4" x14ac:dyDescent="0.25">
      <c r="A5" s="32" t="s">
        <v>27</v>
      </c>
      <c r="B5" s="33" t="s">
        <v>28</v>
      </c>
      <c r="C5" s="34" t="s">
        <v>29</v>
      </c>
      <c r="D5" s="35" t="s">
        <v>30</v>
      </c>
    </row>
    <row r="6" spans="1:4" x14ac:dyDescent="0.25">
      <c r="A6" s="36" t="s">
        <v>31</v>
      </c>
      <c r="B6" s="37">
        <v>15617</v>
      </c>
      <c r="C6" s="37" t="s">
        <v>32</v>
      </c>
      <c r="D6" s="38">
        <v>1</v>
      </c>
    </row>
    <row r="7" spans="1:4" x14ac:dyDescent="0.25">
      <c r="A7" s="36" t="s">
        <v>33</v>
      </c>
      <c r="B7" s="37">
        <v>15618</v>
      </c>
      <c r="C7" s="37" t="s">
        <v>34</v>
      </c>
      <c r="D7" s="38">
        <v>1</v>
      </c>
    </row>
    <row r="8" spans="1:4" x14ac:dyDescent="0.25">
      <c r="A8" s="36" t="s">
        <v>35</v>
      </c>
      <c r="B8" s="37">
        <v>15619</v>
      </c>
      <c r="C8" s="37" t="s">
        <v>36</v>
      </c>
      <c r="D8" s="38">
        <v>2</v>
      </c>
    </row>
    <row r="9" spans="1:4" x14ac:dyDescent="0.25">
      <c r="A9" s="36" t="s">
        <v>37</v>
      </c>
      <c r="B9" s="37">
        <v>15664</v>
      </c>
      <c r="C9" s="37" t="s">
        <v>36</v>
      </c>
      <c r="D9" s="38">
        <v>0.2</v>
      </c>
    </row>
    <row r="10" spans="1:4" x14ac:dyDescent="0.25">
      <c r="A10" s="36" t="s">
        <v>38</v>
      </c>
      <c r="B10" s="37">
        <v>14936</v>
      </c>
      <c r="C10" s="37" t="s">
        <v>34</v>
      </c>
      <c r="D10" s="38">
        <v>0.5</v>
      </c>
    </row>
    <row r="11" spans="1:4" x14ac:dyDescent="0.25">
      <c r="A11" s="36" t="s">
        <v>39</v>
      </c>
      <c r="B11" s="37">
        <v>15651</v>
      </c>
      <c r="C11" s="37" t="s">
        <v>36</v>
      </c>
      <c r="D11" s="38">
        <v>0.04</v>
      </c>
    </row>
    <row r="12" spans="1:4" x14ac:dyDescent="0.25">
      <c r="A12" s="36" t="s">
        <v>40</v>
      </c>
      <c r="B12" s="37">
        <v>15675</v>
      </c>
      <c r="C12" s="37" t="s">
        <v>36</v>
      </c>
      <c r="D12" s="38">
        <v>0.04</v>
      </c>
    </row>
    <row r="13" spans="1:4" x14ac:dyDescent="0.25">
      <c r="A13" s="39" t="s">
        <v>41</v>
      </c>
    </row>
    <row r="15" spans="1:4" ht="15.75" thickBot="1" x14ac:dyDescent="0.3">
      <c r="A15" s="40" t="s">
        <v>46</v>
      </c>
    </row>
    <row r="16" spans="1:4" ht="15.75" thickBot="1" x14ac:dyDescent="0.3">
      <c r="A16" s="27" t="s">
        <v>27</v>
      </c>
      <c r="B16" s="28" t="s">
        <v>28</v>
      </c>
      <c r="C16" s="29" t="s">
        <v>29</v>
      </c>
      <c r="D16" s="30" t="s">
        <v>30</v>
      </c>
    </row>
    <row r="17" spans="1:4" x14ac:dyDescent="0.25">
      <c r="A17" s="36" t="s">
        <v>47</v>
      </c>
      <c r="B17" s="37">
        <v>15758</v>
      </c>
      <c r="C17" s="37" t="s">
        <v>48</v>
      </c>
      <c r="D17" s="38">
        <v>5</v>
      </c>
    </row>
    <row r="18" spans="1:4" x14ac:dyDescent="0.25">
      <c r="A18" s="36" t="s">
        <v>52</v>
      </c>
      <c r="B18" s="37" t="s">
        <v>54</v>
      </c>
      <c r="C18" s="37" t="s">
        <v>48</v>
      </c>
      <c r="D18" s="38">
        <v>8</v>
      </c>
    </row>
    <row r="19" spans="1:4" x14ac:dyDescent="0.25">
      <c r="A19" s="36" t="s">
        <v>53</v>
      </c>
      <c r="B19" s="37" t="s">
        <v>54</v>
      </c>
      <c r="C19" s="37" t="s">
        <v>48</v>
      </c>
      <c r="D19" s="38">
        <v>1</v>
      </c>
    </row>
    <row r="20" spans="1:4" x14ac:dyDescent="0.25">
      <c r="A20" s="36" t="s">
        <v>49</v>
      </c>
      <c r="B20" s="37">
        <v>13950</v>
      </c>
      <c r="C20" s="37" t="s">
        <v>48</v>
      </c>
      <c r="D20" s="38">
        <v>6</v>
      </c>
    </row>
    <row r="21" spans="1:4" x14ac:dyDescent="0.25">
      <c r="A21" s="39" t="s">
        <v>50</v>
      </c>
    </row>
    <row r="23" spans="1:4" ht="15.75" thickBot="1" x14ac:dyDescent="0.3">
      <c r="A23" s="40" t="s">
        <v>56</v>
      </c>
    </row>
    <row r="24" spans="1:4" ht="15.75" thickBot="1" x14ac:dyDescent="0.3">
      <c r="A24" s="27" t="s">
        <v>27</v>
      </c>
      <c r="B24" s="28" t="s">
        <v>28</v>
      </c>
      <c r="C24" s="29" t="s">
        <v>29</v>
      </c>
      <c r="D24" s="30" t="s">
        <v>30</v>
      </c>
    </row>
    <row r="25" spans="1:4" x14ac:dyDescent="0.25">
      <c r="A25" s="41" t="s">
        <v>55</v>
      </c>
      <c r="B25" s="37">
        <v>15759</v>
      </c>
      <c r="C25" s="37" t="s">
        <v>48</v>
      </c>
      <c r="D25" s="38">
        <v>0.1</v>
      </c>
    </row>
    <row r="26" spans="1:4" x14ac:dyDescent="0.25">
      <c r="A26" s="42" t="s">
        <v>57</v>
      </c>
      <c r="B26" s="37">
        <v>15760</v>
      </c>
      <c r="C26" s="37" t="s">
        <v>48</v>
      </c>
      <c r="D26" s="38">
        <v>0.06</v>
      </c>
    </row>
    <row r="29" spans="1:4" x14ac:dyDescent="0.25">
      <c r="A29" t="s">
        <v>82</v>
      </c>
    </row>
    <row r="30" spans="1:4" x14ac:dyDescent="0.25">
      <c r="A30">
        <v>2400</v>
      </c>
      <c r="B30">
        <f>2.4*1.2</f>
        <v>2.88</v>
      </c>
    </row>
    <row r="31" spans="1:4" x14ac:dyDescent="0.25">
      <c r="A31">
        <v>2700</v>
      </c>
      <c r="B31">
        <f>2.7*1.2</f>
        <v>3.24</v>
      </c>
    </row>
    <row r="32" spans="1:4" x14ac:dyDescent="0.25">
      <c r="A32">
        <v>3000</v>
      </c>
      <c r="B32">
        <f>3*1.2</f>
        <v>3.5999999999999996</v>
      </c>
    </row>
    <row r="33" spans="1:2" x14ac:dyDescent="0.25">
      <c r="A33">
        <v>3300</v>
      </c>
      <c r="B33">
        <f>3.3*1.2</f>
        <v>3.9599999999999995</v>
      </c>
    </row>
    <row r="34" spans="1:2" x14ac:dyDescent="0.25">
      <c r="A34">
        <v>3600</v>
      </c>
      <c r="B34">
        <f>3.6*1.2</f>
        <v>4.32</v>
      </c>
    </row>
    <row r="36" spans="1:2" x14ac:dyDescent="0.25">
      <c r="A36">
        <v>2450</v>
      </c>
      <c r="B36">
        <f>2.45*1.2</f>
        <v>2.94</v>
      </c>
    </row>
    <row r="37" spans="1:2" x14ac:dyDescent="0.25">
      <c r="A37">
        <v>2750</v>
      </c>
      <c r="B37">
        <f>2.75*1.2</f>
        <v>3.3</v>
      </c>
    </row>
    <row r="39" spans="1:2" x14ac:dyDescent="0.25">
      <c r="A39" t="s">
        <v>70</v>
      </c>
      <c r="B39">
        <f>3*0.6</f>
        <v>1.7999999999999998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D31"/>
  <sheetViews>
    <sheetView workbookViewId="0">
      <selection activeCell="V20" sqref="V20"/>
    </sheetView>
  </sheetViews>
  <sheetFormatPr defaultRowHeight="15" x14ac:dyDescent="0.25"/>
  <cols>
    <col min="1" max="1" width="11.85546875" customWidth="1"/>
    <col min="3" max="3" width="10.140625" bestFit="1" customWidth="1"/>
  </cols>
  <sheetData>
    <row r="2" spans="1:4" x14ac:dyDescent="0.25">
      <c r="A2" s="9" t="s">
        <v>5</v>
      </c>
      <c r="D2" s="9" t="s">
        <v>6</v>
      </c>
    </row>
    <row r="3" spans="1:4" x14ac:dyDescent="0.25">
      <c r="A3" t="s">
        <v>99</v>
      </c>
    </row>
    <row r="4" spans="1:4" x14ac:dyDescent="0.25">
      <c r="A4" s="10" t="s">
        <v>100</v>
      </c>
      <c r="D4" t="s">
        <v>24</v>
      </c>
    </row>
    <row r="5" spans="1:4" x14ac:dyDescent="0.25">
      <c r="A5" t="s">
        <v>110</v>
      </c>
      <c r="D5" t="s">
        <v>23</v>
      </c>
    </row>
    <row r="6" spans="1:4" x14ac:dyDescent="0.25">
      <c r="D6" t="s">
        <v>25</v>
      </c>
    </row>
    <row r="7" spans="1:4" x14ac:dyDescent="0.25">
      <c r="A7" s="8"/>
      <c r="D7" t="s">
        <v>26</v>
      </c>
    </row>
    <row r="9" spans="1:4" x14ac:dyDescent="0.25">
      <c r="A9" s="8"/>
    </row>
    <row r="10" spans="1:4" x14ac:dyDescent="0.25">
      <c r="A10" s="11"/>
    </row>
    <row r="11" spans="1:4" x14ac:dyDescent="0.25">
      <c r="A11" s="8" t="s">
        <v>7</v>
      </c>
    </row>
    <row r="12" spans="1:4" x14ac:dyDescent="0.25">
      <c r="A12" s="8" t="s">
        <v>8</v>
      </c>
      <c r="D12" t="s">
        <v>116</v>
      </c>
    </row>
    <row r="13" spans="1:4" x14ac:dyDescent="0.25">
      <c r="D13" t="s">
        <v>117</v>
      </c>
    </row>
    <row r="14" spans="1:4" x14ac:dyDescent="0.25">
      <c r="A14" t="s">
        <v>9</v>
      </c>
    </row>
    <row r="16" spans="1:4" x14ac:dyDescent="0.25">
      <c r="A16" t="s">
        <v>10</v>
      </c>
    </row>
    <row r="17" spans="1:3" x14ac:dyDescent="0.25">
      <c r="A17" t="s">
        <v>11</v>
      </c>
    </row>
    <row r="18" spans="1:3" x14ac:dyDescent="0.25">
      <c r="A18" t="s">
        <v>12</v>
      </c>
    </row>
    <row r="19" spans="1:3" x14ac:dyDescent="0.25">
      <c r="A19" t="s">
        <v>13</v>
      </c>
    </row>
    <row r="22" spans="1:3" x14ac:dyDescent="0.25">
      <c r="A22" t="s">
        <v>14</v>
      </c>
    </row>
    <row r="24" spans="1:3" x14ac:dyDescent="0.25">
      <c r="A24">
        <v>2400</v>
      </c>
      <c r="C24">
        <v>2400</v>
      </c>
    </row>
    <row r="25" spans="1:3" x14ac:dyDescent="0.25">
      <c r="A25">
        <v>3000</v>
      </c>
      <c r="C25">
        <v>2700</v>
      </c>
    </row>
    <row r="26" spans="1:3" x14ac:dyDescent="0.25">
      <c r="A26">
        <v>3600</v>
      </c>
      <c r="C26">
        <v>3000</v>
      </c>
    </row>
    <row r="27" spans="1:3" x14ac:dyDescent="0.25">
      <c r="A27">
        <v>4200</v>
      </c>
      <c r="C27">
        <v>3300</v>
      </c>
    </row>
    <row r="28" spans="1:3" x14ac:dyDescent="0.25">
      <c r="A28">
        <v>4800</v>
      </c>
      <c r="C28">
        <v>3600</v>
      </c>
    </row>
    <row r="29" spans="1:3" x14ac:dyDescent="0.25">
      <c r="A29">
        <v>6000</v>
      </c>
      <c r="C29">
        <v>4200</v>
      </c>
    </row>
    <row r="30" spans="1:3" x14ac:dyDescent="0.25">
      <c r="C30">
        <v>4800</v>
      </c>
    </row>
    <row r="31" spans="1:3" x14ac:dyDescent="0.25">
      <c r="C31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GIB IT Barrier Site Order Form</vt:lpstr>
      <vt:lpstr>Sht Calc Ratios</vt:lpstr>
      <vt:lpstr>Sheet2</vt:lpstr>
      <vt:lpstr>DELIVERY_TYPE</vt:lpstr>
      <vt:lpstr>'GIB IT Barrier Site Order Form'!Print_Area</vt:lpstr>
      <vt:lpstr>Select_from_drop_down_list</vt:lpstr>
      <vt:lpstr>Standard_drop_down</vt:lpstr>
    </vt:vector>
  </TitlesOfParts>
  <Company>Winstone Wallboards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White (WWBAKL)</dc:creator>
  <cp:lastModifiedBy>Gordon White (WWBAKL)</cp:lastModifiedBy>
  <cp:lastPrinted>2023-04-18T21:55:38Z</cp:lastPrinted>
  <dcterms:created xsi:type="dcterms:W3CDTF">2014-06-26T07:32:49Z</dcterms:created>
  <dcterms:modified xsi:type="dcterms:W3CDTF">2023-04-18T22:10:19Z</dcterms:modified>
</cp:coreProperties>
</file>